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mbeddings/oleObject2.bin" ContentType="application/vnd.openxmlformats-officedocument.oleObject"/>
  <Override PartName="/xl/drawings/drawing2.xml" ContentType="application/vnd.openxmlformats-officedocument.drawing+xml"/>
  <Override PartName="/xl/theme/theme1.xml" ContentType="application/vnd.openxmlformats-officedocument.them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drawings/drawing1.xml" ContentType="application/vnd.openxmlformats-officedocument.drawing+xml"/>
  <Override PartName="/xl/embeddings/oleObject1.bin" ContentType="application/vnd.openxmlformats-officedocument.oleObject"/>
  <Override PartName="/docProps/custom.xml" ContentType="application/vnd.openxmlformats-officedocument.custom-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4.xml" ContentType="application/vnd.openxmlformats-officedocument.customXmlProperties+xml"/>
  <Override PartName="/xl/comments2.xml" ContentType="application/vnd.openxmlformats-officedocument.spreadsheetml.comments+xml"/>
  <Override PartName="/xl/comments3.xml" ContentType="application/vnd.openxmlformats-officedocument.spreadsheetml.comments+xml"/>
  <Override PartName="/xl/comments1.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80" windowWidth="18200" windowHeight="3920" tabRatio="980" activeTab="3"/>
  </bookViews>
  <sheets>
    <sheet name="Highway Regional" sheetId="7" r:id="rId1"/>
    <sheet name="Rail Regional " sheetId="8" r:id="rId2"/>
    <sheet name="Transit  Regional" sheetId="11" r:id="rId3"/>
    <sheet name="Highway Division" sheetId="5" r:id="rId4"/>
    <sheet name="Aviation Division" sheetId="13" r:id="rId5"/>
    <sheet name="Rail Division" sheetId="9" r:id="rId6"/>
    <sheet name="Bike Division" sheetId="10" r:id="rId7"/>
    <sheet name="Transit Division" sheetId="12" r:id="rId8"/>
  </sheets>
  <externalReferences>
    <externalReference r:id="rId9"/>
  </externalReferences>
  <definedNames>
    <definedName name="_xlnm._FilterDatabase" localSheetId="4" hidden="1">'Aviation Division'!$A$5:$X$26</definedName>
    <definedName name="_xlnm._FilterDatabase" localSheetId="6" hidden="1">'Bike Division'!$A$5:$U$33</definedName>
    <definedName name="_xlnm._FilterDatabase" localSheetId="3" hidden="1">'Highway Division'!$A$5:$V$118</definedName>
    <definedName name="_xlnm._FilterDatabase" localSheetId="0" hidden="1">'Highway Regional'!$A$5:$V$80</definedName>
    <definedName name="_xlnm._FilterDatabase" localSheetId="5" hidden="1">'Rail Division'!$A$5:$Y$10</definedName>
    <definedName name="_xlnm._FilterDatabase" localSheetId="1" hidden="1">'Rail Regional '!$A$5:$Y$10</definedName>
    <definedName name="_xlnm._FilterDatabase" localSheetId="2" hidden="1">'Transit  Regional'!$A$5:$Y$11</definedName>
    <definedName name="_xlnm._FilterDatabase" localSheetId="7" hidden="1">'Transit Division'!$A$5:$Y$7</definedName>
    <definedName name="_xlnm.Print_Area" localSheetId="4">'Aviation Division'!$A$1:$X$26</definedName>
    <definedName name="_xlnm.Print_Area" localSheetId="6">'Bike Division'!$A$1:$U$33</definedName>
    <definedName name="_xlnm.Print_Area" localSheetId="3">'Highway Division'!$A$1:$V$118</definedName>
    <definedName name="_xlnm.Print_Area" localSheetId="0">'Highway Regional'!$A$1:$V$79</definedName>
    <definedName name="_xlnm.Print_Area" localSheetId="5">'Rail Division'!$A$1:$Y$10</definedName>
    <definedName name="_xlnm.Print_Area" localSheetId="1">'Rail Regional '!$A$1:$Y$10</definedName>
    <definedName name="_xlnm.Print_Area" localSheetId="2">'Transit  Regional'!$A$1:$Y$12</definedName>
    <definedName name="_xlnm.Print_Area" localSheetId="7">'Transit Division'!$A$1:$Y$7</definedName>
    <definedName name="_xlnm.Print_Titles" localSheetId="4">'Aviation Division'!$5:$5</definedName>
    <definedName name="_xlnm.Print_Titles" localSheetId="6">'Bike Division'!$5:$5</definedName>
    <definedName name="_xlnm.Print_Titles" localSheetId="3">'Highway Division'!$5:$5</definedName>
    <definedName name="_xlnm.Print_Titles" localSheetId="0">'Highway Regional'!$5:$5</definedName>
    <definedName name="_xlnm.Print_Titles" localSheetId="5">'Rail Division'!$5:$5</definedName>
    <definedName name="_xlnm.Print_Titles" localSheetId="1">'Rail Regional '!$5:$5</definedName>
    <definedName name="_xlnm.Print_Titles" localSheetId="2">'Transit  Regional'!$5:$5</definedName>
    <definedName name="_xlnm.Print_Titles" localSheetId="7">'Transit Division'!$5:$5</definedName>
  </definedNames>
  <calcPr calcId="145621"/>
</workbook>
</file>

<file path=xl/calcChain.xml><?xml version="1.0" encoding="utf-8"?>
<calcChain xmlns="http://schemas.openxmlformats.org/spreadsheetml/2006/main">
  <c r="P6" i="13" l="1"/>
  <c r="Q6" i="13"/>
  <c r="R6" i="13"/>
  <c r="S6" i="13"/>
  <c r="T6" i="13"/>
  <c r="U6" i="13" s="1"/>
  <c r="P7" i="13"/>
  <c r="Q7" i="13"/>
  <c r="T7" i="13" s="1"/>
  <c r="U7" i="13" s="1"/>
  <c r="R7" i="13"/>
  <c r="S7" i="13"/>
  <c r="P8" i="13"/>
  <c r="T8" i="13" s="1"/>
  <c r="U8" i="13" s="1"/>
  <c r="Q8" i="13"/>
  <c r="R8" i="13"/>
  <c r="S8" i="13"/>
  <c r="P9" i="13"/>
  <c r="Q9" i="13"/>
  <c r="T9" i="13" s="1"/>
  <c r="U9" i="13" s="1"/>
  <c r="R9" i="13"/>
  <c r="S9" i="13"/>
  <c r="P10" i="13"/>
  <c r="T10" i="13" s="1"/>
  <c r="U10" i="13" s="1"/>
  <c r="Q10" i="13"/>
  <c r="R10" i="13"/>
  <c r="S10" i="13"/>
  <c r="P11" i="13"/>
  <c r="Q11" i="13"/>
  <c r="T11" i="13" s="1"/>
  <c r="U11" i="13" s="1"/>
  <c r="R11" i="13"/>
  <c r="S11" i="13"/>
  <c r="P12" i="13"/>
  <c r="T12" i="13" s="1"/>
  <c r="U12" i="13" s="1"/>
  <c r="Q12" i="13"/>
  <c r="R12" i="13"/>
  <c r="S12" i="13"/>
  <c r="P13" i="13"/>
  <c r="Q13" i="13"/>
  <c r="T13" i="13" s="1"/>
  <c r="U13" i="13" s="1"/>
  <c r="R13" i="13"/>
  <c r="S13" i="13"/>
  <c r="P14" i="13"/>
  <c r="T14" i="13" s="1"/>
  <c r="U14" i="13" s="1"/>
  <c r="Q14" i="13"/>
  <c r="R14" i="13"/>
  <c r="S14" i="13"/>
  <c r="P15" i="13"/>
  <c r="Q15" i="13"/>
  <c r="T15" i="13" s="1"/>
  <c r="U15" i="13" s="1"/>
  <c r="R15" i="13"/>
  <c r="S15" i="13"/>
  <c r="P16" i="13"/>
  <c r="T16" i="13" s="1"/>
  <c r="U16" i="13" s="1"/>
  <c r="Q16" i="13"/>
  <c r="R16" i="13"/>
  <c r="S16" i="13"/>
  <c r="P17" i="13"/>
  <c r="Q17" i="13"/>
  <c r="T17" i="13" s="1"/>
  <c r="U17" i="13" s="1"/>
  <c r="R17" i="13"/>
  <c r="S17" i="13"/>
  <c r="P18" i="13"/>
  <c r="T18" i="13" s="1"/>
  <c r="U18" i="13" s="1"/>
  <c r="Q18" i="13"/>
  <c r="R18" i="13"/>
  <c r="S18" i="13"/>
  <c r="P19" i="13"/>
  <c r="Q19" i="13"/>
  <c r="T19" i="13" s="1"/>
  <c r="U19" i="13" s="1"/>
  <c r="R19" i="13"/>
  <c r="S19" i="13"/>
  <c r="P20" i="13"/>
  <c r="Q20" i="13"/>
  <c r="R20" i="13"/>
  <c r="S20" i="13"/>
  <c r="T20" i="13"/>
  <c r="U20" i="13" s="1"/>
  <c r="P21" i="13"/>
  <c r="Q21" i="13"/>
  <c r="T21" i="13" s="1"/>
  <c r="U21" i="13" s="1"/>
  <c r="R21" i="13"/>
  <c r="S21" i="13"/>
  <c r="P22" i="13"/>
  <c r="T22" i="13" s="1"/>
  <c r="U22" i="13" s="1"/>
  <c r="Q22" i="13"/>
  <c r="R22" i="13"/>
  <c r="S22" i="13"/>
  <c r="P23" i="13"/>
  <c r="Q23" i="13"/>
  <c r="T23" i="13" s="1"/>
  <c r="U23" i="13" s="1"/>
  <c r="R23" i="13"/>
  <c r="S23" i="13"/>
  <c r="P24" i="13"/>
  <c r="T24" i="13" s="1"/>
  <c r="U24" i="13" s="1"/>
  <c r="Q24" i="13"/>
  <c r="R24" i="13"/>
  <c r="S24" i="13"/>
  <c r="P25" i="13"/>
  <c r="T25" i="13" s="1"/>
  <c r="U25" i="13" s="1"/>
  <c r="Q25" i="13"/>
  <c r="R25" i="13"/>
  <c r="S25" i="13"/>
  <c r="P26" i="13"/>
  <c r="Q26" i="13"/>
  <c r="R26" i="13"/>
  <c r="S26" i="13"/>
  <c r="T26" i="13"/>
  <c r="U26" i="13" s="1"/>
  <c r="Q6" i="12" l="1"/>
  <c r="R6" i="12"/>
  <c r="S6" i="12"/>
  <c r="T6" i="12"/>
  <c r="U6" i="12"/>
  <c r="V6" i="12" s="1"/>
  <c r="Q6" i="11" l="1"/>
  <c r="R6" i="11"/>
  <c r="S6" i="11"/>
  <c r="T6" i="11"/>
  <c r="U6" i="11"/>
  <c r="V6" i="11" s="1"/>
  <c r="Q7" i="11"/>
  <c r="R7" i="11"/>
  <c r="S7" i="11"/>
  <c r="T7" i="11"/>
  <c r="Q8" i="11"/>
  <c r="R8" i="11"/>
  <c r="S8" i="11"/>
  <c r="T8" i="11"/>
  <c r="Q9" i="11"/>
  <c r="R9" i="11"/>
  <c r="S9" i="11"/>
  <c r="T9" i="11"/>
  <c r="Q10" i="11"/>
  <c r="R10" i="11"/>
  <c r="S10" i="11"/>
  <c r="T10" i="11"/>
  <c r="Q11" i="11"/>
  <c r="R11" i="11"/>
  <c r="S11" i="11"/>
  <c r="T11" i="11"/>
  <c r="U8" i="11" l="1"/>
  <c r="V8" i="11" s="1"/>
  <c r="U10" i="11"/>
  <c r="V10" i="11" s="1"/>
  <c r="U7" i="11"/>
  <c r="V7" i="11" s="1"/>
  <c r="U11" i="11"/>
  <c r="V11" i="11" s="1"/>
  <c r="U9" i="11"/>
  <c r="V9" i="11" s="1"/>
  <c r="M6" i="10"/>
  <c r="N6" i="10"/>
  <c r="Q6" i="10" s="1"/>
  <c r="R6" i="10" s="1"/>
  <c r="O6" i="10"/>
  <c r="P6" i="10"/>
  <c r="M7" i="10"/>
  <c r="N7" i="10"/>
  <c r="Q7" i="10" s="1"/>
  <c r="R7" i="10" s="1"/>
  <c r="O7" i="10"/>
  <c r="P7" i="10"/>
  <c r="M8" i="10"/>
  <c r="N8" i="10"/>
  <c r="Q8" i="10" s="1"/>
  <c r="R8" i="10" s="1"/>
  <c r="O8" i="10"/>
  <c r="P8" i="10"/>
  <c r="M9" i="10"/>
  <c r="N9" i="10"/>
  <c r="Q9" i="10" s="1"/>
  <c r="R9" i="10" s="1"/>
  <c r="O9" i="10"/>
  <c r="P9" i="10"/>
  <c r="M10" i="10"/>
  <c r="N10" i="10"/>
  <c r="Q10" i="10" s="1"/>
  <c r="R10" i="10" s="1"/>
  <c r="O10" i="10"/>
  <c r="P10" i="10"/>
  <c r="M11" i="10"/>
  <c r="N11" i="10"/>
  <c r="Q11" i="10" s="1"/>
  <c r="R11" i="10" s="1"/>
  <c r="O11" i="10"/>
  <c r="P11" i="10"/>
  <c r="M12" i="10"/>
  <c r="N12" i="10"/>
  <c r="O12" i="10"/>
  <c r="P12" i="10"/>
  <c r="Q12" i="10"/>
  <c r="R12" i="10" s="1"/>
  <c r="M13" i="10"/>
  <c r="N13" i="10"/>
  <c r="Q13" i="10" s="1"/>
  <c r="R13" i="10" s="1"/>
  <c r="O13" i="10"/>
  <c r="P13" i="10"/>
  <c r="M14" i="10"/>
  <c r="N14" i="10"/>
  <c r="O14" i="10"/>
  <c r="P14" i="10"/>
  <c r="Q14" i="10"/>
  <c r="R14" i="10" s="1"/>
  <c r="M15" i="10"/>
  <c r="N15" i="10"/>
  <c r="Q15" i="10" s="1"/>
  <c r="R15" i="10" s="1"/>
  <c r="O15" i="10"/>
  <c r="P15" i="10"/>
  <c r="M16" i="10"/>
  <c r="N16" i="10"/>
  <c r="O16" i="10"/>
  <c r="P16" i="10"/>
  <c r="Q16" i="10"/>
  <c r="R16" i="10" s="1"/>
  <c r="M17" i="10"/>
  <c r="N17" i="10"/>
  <c r="Q17" i="10" s="1"/>
  <c r="R17" i="10" s="1"/>
  <c r="O17" i="10"/>
  <c r="P17" i="10"/>
  <c r="M18" i="10"/>
  <c r="N18" i="10"/>
  <c r="O18" i="10"/>
  <c r="P18" i="10"/>
  <c r="Q18" i="10"/>
  <c r="R18" i="10" s="1"/>
  <c r="M19" i="10"/>
  <c r="N19" i="10"/>
  <c r="Q19" i="10" s="1"/>
  <c r="R19" i="10" s="1"/>
  <c r="O19" i="10"/>
  <c r="P19" i="10"/>
  <c r="M20" i="10"/>
  <c r="N20" i="10"/>
  <c r="O20" i="10"/>
  <c r="P20" i="10"/>
  <c r="Q20" i="10"/>
  <c r="R20" i="10" s="1"/>
  <c r="M21" i="10"/>
  <c r="N21" i="10"/>
  <c r="Q21" i="10" s="1"/>
  <c r="R21" i="10" s="1"/>
  <c r="O21" i="10"/>
  <c r="P21" i="10"/>
  <c r="M22" i="10"/>
  <c r="N22" i="10"/>
  <c r="O22" i="10"/>
  <c r="P22" i="10"/>
  <c r="Q22" i="10"/>
  <c r="R22" i="10" s="1"/>
  <c r="M23" i="10"/>
  <c r="N23" i="10"/>
  <c r="Q23" i="10" s="1"/>
  <c r="R23" i="10" s="1"/>
  <c r="O23" i="10"/>
  <c r="P23" i="10"/>
  <c r="M24" i="10"/>
  <c r="N24" i="10"/>
  <c r="O24" i="10"/>
  <c r="P24" i="10"/>
  <c r="Q24" i="10"/>
  <c r="R24" i="10" s="1"/>
  <c r="M25" i="10"/>
  <c r="N25" i="10"/>
  <c r="Q25" i="10" s="1"/>
  <c r="R25" i="10" s="1"/>
  <c r="O25" i="10"/>
  <c r="P25" i="10"/>
  <c r="M26" i="10"/>
  <c r="N26" i="10"/>
  <c r="O26" i="10"/>
  <c r="P26" i="10"/>
  <c r="Q26" i="10"/>
  <c r="R26" i="10" s="1"/>
  <c r="M27" i="10"/>
  <c r="N27" i="10"/>
  <c r="Q27" i="10" s="1"/>
  <c r="R27" i="10" s="1"/>
  <c r="O27" i="10"/>
  <c r="P27" i="10"/>
  <c r="M28" i="10"/>
  <c r="N28" i="10"/>
  <c r="O28" i="10"/>
  <c r="P28" i="10"/>
  <c r="Q28" i="10"/>
  <c r="R28" i="10" s="1"/>
  <c r="M29" i="10"/>
  <c r="N29" i="10"/>
  <c r="Q29" i="10" s="1"/>
  <c r="R29" i="10" s="1"/>
  <c r="O29" i="10"/>
  <c r="P29" i="10"/>
  <c r="M30" i="10"/>
  <c r="N30" i="10"/>
  <c r="O30" i="10"/>
  <c r="P30" i="10"/>
  <c r="Q30" i="10"/>
  <c r="R30" i="10" s="1"/>
  <c r="M31" i="10"/>
  <c r="N31" i="10"/>
  <c r="Q31" i="10" s="1"/>
  <c r="R31" i="10" s="1"/>
  <c r="O31" i="10"/>
  <c r="P31" i="10"/>
  <c r="M32" i="10"/>
  <c r="N32" i="10"/>
  <c r="O32" i="10"/>
  <c r="P32" i="10"/>
  <c r="Q32" i="10"/>
  <c r="R32" i="10" s="1"/>
  <c r="M33" i="10"/>
  <c r="N33" i="10"/>
  <c r="Q33" i="10" s="1"/>
  <c r="R33" i="10" s="1"/>
  <c r="O33" i="10"/>
  <c r="P33" i="10"/>
  <c r="Q6" i="9" l="1"/>
  <c r="R6" i="9"/>
  <c r="S6" i="9"/>
  <c r="T6" i="9"/>
  <c r="U6" i="9"/>
  <c r="V6" i="9" s="1"/>
  <c r="Q7" i="9"/>
  <c r="R7" i="9"/>
  <c r="U7" i="9" s="1"/>
  <c r="V7" i="9" s="1"/>
  <c r="S7" i="9"/>
  <c r="T7" i="9"/>
  <c r="Q8" i="9"/>
  <c r="R8" i="9"/>
  <c r="S8" i="9"/>
  <c r="T8" i="9"/>
  <c r="U8" i="9"/>
  <c r="V8" i="9" s="1"/>
  <c r="Q9" i="9"/>
  <c r="U9" i="9" s="1"/>
  <c r="V9" i="9" s="1"/>
  <c r="R9" i="9"/>
  <c r="S9" i="9"/>
  <c r="T9" i="9"/>
  <c r="Q10" i="9"/>
  <c r="U10" i="9" s="1"/>
  <c r="V10" i="9" s="1"/>
  <c r="R10" i="9"/>
  <c r="S10" i="9"/>
  <c r="T10" i="9"/>
  <c r="Q9" i="8" l="1"/>
  <c r="U9" i="8" s="1"/>
  <c r="V9" i="8" s="1"/>
  <c r="R9" i="8"/>
  <c r="S9" i="8"/>
  <c r="T9" i="8"/>
  <c r="Q10" i="8"/>
  <c r="R10" i="8"/>
  <c r="S10" i="8"/>
  <c r="T10" i="8"/>
  <c r="Q8" i="8"/>
  <c r="U8" i="8" s="1"/>
  <c r="V8" i="8" s="1"/>
  <c r="T8" i="8"/>
  <c r="Q7" i="8"/>
  <c r="R7" i="8"/>
  <c r="S7" i="8"/>
  <c r="T7" i="8"/>
  <c r="Q6" i="8"/>
  <c r="R6" i="8"/>
  <c r="S6" i="8"/>
  <c r="T6" i="8"/>
  <c r="U6" i="8" l="1"/>
  <c r="V6" i="8" s="1"/>
  <c r="U7" i="8"/>
  <c r="V7" i="8" s="1"/>
  <c r="U10" i="8"/>
  <c r="V10" i="8" s="1"/>
  <c r="U80" i="7"/>
  <c r="Q79" i="7"/>
  <c r="P79" i="7"/>
  <c r="O79" i="7"/>
  <c r="N79" i="7"/>
  <c r="R79" i="7" s="1"/>
  <c r="S79" i="7" s="1"/>
  <c r="Q78" i="7"/>
  <c r="P78" i="7"/>
  <c r="O78" i="7"/>
  <c r="N78" i="7"/>
  <c r="R78" i="7" s="1"/>
  <c r="S78" i="7" s="1"/>
  <c r="Q77" i="7"/>
  <c r="P77" i="7"/>
  <c r="O77" i="7"/>
  <c r="N77" i="7"/>
  <c r="R77" i="7" s="1"/>
  <c r="S77" i="7" s="1"/>
  <c r="Q76" i="7"/>
  <c r="P76" i="7"/>
  <c r="O76" i="7"/>
  <c r="N76" i="7"/>
  <c r="R76" i="7" s="1"/>
  <c r="S76" i="7" s="1"/>
  <c r="Q75" i="7"/>
  <c r="P75" i="7"/>
  <c r="O75" i="7"/>
  <c r="N75" i="7"/>
  <c r="R75" i="7" s="1"/>
  <c r="S75" i="7" s="1"/>
  <c r="Q74" i="7"/>
  <c r="P74" i="7"/>
  <c r="O74" i="7"/>
  <c r="N74" i="7"/>
  <c r="R74" i="7" s="1"/>
  <c r="S74" i="7" s="1"/>
  <c r="Q73" i="7"/>
  <c r="P73" i="7"/>
  <c r="O73" i="7"/>
  <c r="N73" i="7"/>
  <c r="R73" i="7" s="1"/>
  <c r="S73" i="7" s="1"/>
  <c r="Q72" i="7"/>
  <c r="P72" i="7"/>
  <c r="O72" i="7"/>
  <c r="N72" i="7"/>
  <c r="R72" i="7" s="1"/>
  <c r="S72" i="7" s="1"/>
  <c r="Q71" i="7"/>
  <c r="P71" i="7"/>
  <c r="O71" i="7"/>
  <c r="N71" i="7"/>
  <c r="R71" i="7" s="1"/>
  <c r="S71" i="7" s="1"/>
  <c r="Q70" i="7"/>
  <c r="P70" i="7"/>
  <c r="O70" i="7"/>
  <c r="N70" i="7"/>
  <c r="R70" i="7" s="1"/>
  <c r="S70" i="7" s="1"/>
  <c r="Q69" i="7"/>
  <c r="P69" i="7"/>
  <c r="O69" i="7"/>
  <c r="N69" i="7"/>
  <c r="R69" i="7" s="1"/>
  <c r="S69" i="7" s="1"/>
  <c r="Q68" i="7"/>
  <c r="P68" i="7"/>
  <c r="O68" i="7"/>
  <c r="N68" i="7"/>
  <c r="R68" i="7" s="1"/>
  <c r="S68" i="7" s="1"/>
  <c r="Q67" i="7"/>
  <c r="P67" i="7"/>
  <c r="O67" i="7"/>
  <c r="N67" i="7"/>
  <c r="R67" i="7" s="1"/>
  <c r="S67" i="7" s="1"/>
  <c r="Q66" i="7"/>
  <c r="P66" i="7"/>
  <c r="O66" i="7"/>
  <c r="N66" i="7"/>
  <c r="R66" i="7" s="1"/>
  <c r="S66" i="7" s="1"/>
  <c r="Q65" i="7"/>
  <c r="P65" i="7"/>
  <c r="O65" i="7"/>
  <c r="N65" i="7"/>
  <c r="R65" i="7" s="1"/>
  <c r="S65" i="7" s="1"/>
  <c r="Q64" i="7"/>
  <c r="P64" i="7"/>
  <c r="O64" i="7"/>
  <c r="N64" i="7"/>
  <c r="R64" i="7" s="1"/>
  <c r="S64" i="7" s="1"/>
  <c r="Q63" i="7"/>
  <c r="P63" i="7"/>
  <c r="O63" i="7"/>
  <c r="N63" i="7"/>
  <c r="R63" i="7" s="1"/>
  <c r="S63" i="7" s="1"/>
  <c r="Q62" i="7"/>
  <c r="P62" i="7"/>
  <c r="O62" i="7"/>
  <c r="N62" i="7"/>
  <c r="R62" i="7" s="1"/>
  <c r="S62" i="7" s="1"/>
  <c r="Q61" i="7"/>
  <c r="P61" i="7"/>
  <c r="O61" i="7"/>
  <c r="N61" i="7"/>
  <c r="R61" i="7" s="1"/>
  <c r="S61" i="7" s="1"/>
  <c r="Q60" i="7"/>
  <c r="P60" i="7"/>
  <c r="O60" i="7"/>
  <c r="N60" i="7"/>
  <c r="R60" i="7" s="1"/>
  <c r="S60" i="7" s="1"/>
  <c r="Q59" i="7"/>
  <c r="P59" i="7"/>
  <c r="O59" i="7"/>
  <c r="N59" i="7"/>
  <c r="R59" i="7" s="1"/>
  <c r="S59" i="7" s="1"/>
  <c r="Q58" i="7"/>
  <c r="P58" i="7"/>
  <c r="O58" i="7"/>
  <c r="N58" i="7"/>
  <c r="R58" i="7" s="1"/>
  <c r="S58" i="7" s="1"/>
  <c r="Q57" i="7"/>
  <c r="P57" i="7"/>
  <c r="O57" i="7"/>
  <c r="N57" i="7"/>
  <c r="R57" i="7" s="1"/>
  <c r="S57" i="7" s="1"/>
  <c r="Q56" i="7"/>
  <c r="P56" i="7"/>
  <c r="O56" i="7"/>
  <c r="N56" i="7"/>
  <c r="R56" i="7" s="1"/>
  <c r="S56" i="7" s="1"/>
  <c r="Q55" i="7"/>
  <c r="P55" i="7"/>
  <c r="O55" i="7"/>
  <c r="N55" i="7"/>
  <c r="R55" i="7" s="1"/>
  <c r="S55" i="7" s="1"/>
  <c r="Q54" i="7"/>
  <c r="P54" i="7"/>
  <c r="O54" i="7"/>
  <c r="N54" i="7"/>
  <c r="R54" i="7" s="1"/>
  <c r="S54" i="7" s="1"/>
  <c r="Q53" i="7"/>
  <c r="P53" i="7"/>
  <c r="O53" i="7"/>
  <c r="N53" i="7"/>
  <c r="R53" i="7" s="1"/>
  <c r="S53" i="7" s="1"/>
  <c r="Q52" i="7"/>
  <c r="P52" i="7"/>
  <c r="O52" i="7"/>
  <c r="N52" i="7"/>
  <c r="R52" i="7" s="1"/>
  <c r="S52" i="7" s="1"/>
  <c r="Q51" i="7"/>
  <c r="P51" i="7"/>
  <c r="O51" i="7"/>
  <c r="N51" i="7"/>
  <c r="R51" i="7" s="1"/>
  <c r="S51" i="7" s="1"/>
  <c r="Q50" i="7"/>
  <c r="P50" i="7"/>
  <c r="O50" i="7"/>
  <c r="N50" i="7"/>
  <c r="R50" i="7" s="1"/>
  <c r="S50" i="7" s="1"/>
  <c r="Q49" i="7"/>
  <c r="P49" i="7"/>
  <c r="O49" i="7"/>
  <c r="N49" i="7"/>
  <c r="R49" i="7" s="1"/>
  <c r="S49" i="7" s="1"/>
  <c r="Q48" i="7"/>
  <c r="P48" i="7"/>
  <c r="O48" i="7"/>
  <c r="N48" i="7"/>
  <c r="R48" i="7" s="1"/>
  <c r="S48" i="7" s="1"/>
  <c r="Q47" i="7"/>
  <c r="P47" i="7"/>
  <c r="O47" i="7"/>
  <c r="N47" i="7"/>
  <c r="R47" i="7" s="1"/>
  <c r="S47" i="7" s="1"/>
  <c r="Q46" i="7"/>
  <c r="P46" i="7"/>
  <c r="O46" i="7"/>
  <c r="N46" i="7"/>
  <c r="R46" i="7" s="1"/>
  <c r="S46" i="7" s="1"/>
  <c r="Q45" i="7"/>
  <c r="P45" i="7"/>
  <c r="O45" i="7"/>
  <c r="N45" i="7"/>
  <c r="R45" i="7" s="1"/>
  <c r="S45" i="7" s="1"/>
  <c r="Q44" i="7"/>
  <c r="P44" i="7"/>
  <c r="O44" i="7"/>
  <c r="N44" i="7"/>
  <c r="R44" i="7" s="1"/>
  <c r="S44" i="7" s="1"/>
  <c r="Q43" i="7"/>
  <c r="P43" i="7"/>
  <c r="O43" i="7"/>
  <c r="N43" i="7"/>
  <c r="R43" i="7" s="1"/>
  <c r="S43" i="7" s="1"/>
  <c r="Q42" i="7"/>
  <c r="P42" i="7"/>
  <c r="O42" i="7"/>
  <c r="N42" i="7"/>
  <c r="R42" i="7" s="1"/>
  <c r="S42" i="7" s="1"/>
  <c r="Q41" i="7"/>
  <c r="P41" i="7"/>
  <c r="O41" i="7"/>
  <c r="N41" i="7"/>
  <c r="R41" i="7" s="1"/>
  <c r="S41" i="7" s="1"/>
  <c r="Q40" i="7"/>
  <c r="P40" i="7"/>
  <c r="O40" i="7"/>
  <c r="N40" i="7"/>
  <c r="R40" i="7" s="1"/>
  <c r="S40" i="7" s="1"/>
  <c r="Q39" i="7"/>
  <c r="P39" i="7"/>
  <c r="O39" i="7"/>
  <c r="N39" i="7"/>
  <c r="R39" i="7" s="1"/>
  <c r="S39" i="7" s="1"/>
  <c r="Q38" i="7"/>
  <c r="P38" i="7"/>
  <c r="O38" i="7"/>
  <c r="N38" i="7"/>
  <c r="R38" i="7" s="1"/>
  <c r="S38" i="7" s="1"/>
  <c r="Q37" i="7"/>
  <c r="P37" i="7"/>
  <c r="O37" i="7"/>
  <c r="N37" i="7"/>
  <c r="R37" i="7" s="1"/>
  <c r="S37" i="7" s="1"/>
  <c r="Q36" i="7"/>
  <c r="P36" i="7"/>
  <c r="O36" i="7"/>
  <c r="N36" i="7"/>
  <c r="R36" i="7" s="1"/>
  <c r="S36" i="7" s="1"/>
  <c r="Q35" i="7"/>
  <c r="P35" i="7"/>
  <c r="O35" i="7"/>
  <c r="N35" i="7"/>
  <c r="R35" i="7" s="1"/>
  <c r="S35" i="7" s="1"/>
  <c r="Q34" i="7"/>
  <c r="P34" i="7"/>
  <c r="O34" i="7"/>
  <c r="N34" i="7"/>
  <c r="R34" i="7" s="1"/>
  <c r="S34" i="7" s="1"/>
  <c r="Q33" i="7"/>
  <c r="P33" i="7"/>
  <c r="O33" i="7"/>
  <c r="N33" i="7"/>
  <c r="R33" i="7" s="1"/>
  <c r="S33" i="7" s="1"/>
  <c r="Q32" i="7"/>
  <c r="P32" i="7"/>
  <c r="O32" i="7"/>
  <c r="N32" i="7"/>
  <c r="R32" i="7" s="1"/>
  <c r="S32" i="7" s="1"/>
  <c r="Q31" i="7"/>
  <c r="P31" i="7"/>
  <c r="O31" i="7"/>
  <c r="N31" i="7"/>
  <c r="R31" i="7" s="1"/>
  <c r="S31" i="7" s="1"/>
  <c r="Q30" i="7"/>
  <c r="P30" i="7"/>
  <c r="O30" i="7"/>
  <c r="N30" i="7"/>
  <c r="R30" i="7" s="1"/>
  <c r="S30" i="7" s="1"/>
  <c r="Q29" i="7"/>
  <c r="P29" i="7"/>
  <c r="O29" i="7"/>
  <c r="N29" i="7"/>
  <c r="R29" i="7" s="1"/>
  <c r="S29" i="7" s="1"/>
  <c r="Q28" i="7"/>
  <c r="P28" i="7"/>
  <c r="O28" i="7"/>
  <c r="N28" i="7"/>
  <c r="Q27" i="7"/>
  <c r="P27" i="7"/>
  <c r="O27" i="7"/>
  <c r="N27" i="7"/>
  <c r="Q26" i="7"/>
  <c r="P26" i="7"/>
  <c r="O26" i="7"/>
  <c r="N26" i="7"/>
  <c r="R26" i="7" s="1"/>
  <c r="S26" i="7" s="1"/>
  <c r="Q25" i="7"/>
  <c r="P25" i="7"/>
  <c r="O25" i="7"/>
  <c r="N25" i="7"/>
  <c r="Q24" i="7"/>
  <c r="P24" i="7"/>
  <c r="O24" i="7"/>
  <c r="N24" i="7"/>
  <c r="R24" i="7" s="1"/>
  <c r="S24" i="7" s="1"/>
  <c r="Q23" i="7"/>
  <c r="P23" i="7"/>
  <c r="O23" i="7"/>
  <c r="N23" i="7"/>
  <c r="Q22" i="7"/>
  <c r="P22" i="7"/>
  <c r="O22" i="7"/>
  <c r="N22" i="7"/>
  <c r="R22" i="7" s="1"/>
  <c r="S22" i="7" s="1"/>
  <c r="Q21" i="7"/>
  <c r="P21" i="7"/>
  <c r="O21" i="7"/>
  <c r="N21" i="7"/>
  <c r="R21" i="7" s="1"/>
  <c r="S21" i="7" s="1"/>
  <c r="Q20" i="7"/>
  <c r="P20" i="7"/>
  <c r="O20" i="7"/>
  <c r="N20" i="7"/>
  <c r="Q19" i="7"/>
  <c r="P19" i="7"/>
  <c r="O19" i="7"/>
  <c r="N19" i="7"/>
  <c r="Q18" i="7"/>
  <c r="P18" i="7"/>
  <c r="O18" i="7"/>
  <c r="N18" i="7"/>
  <c r="R18" i="7" s="1"/>
  <c r="S18" i="7" s="1"/>
  <c r="Q17" i="7"/>
  <c r="P17" i="7"/>
  <c r="O17" i="7"/>
  <c r="N17" i="7"/>
  <c r="Q16" i="7"/>
  <c r="P16" i="7"/>
  <c r="O16" i="7"/>
  <c r="N16" i="7"/>
  <c r="R16" i="7" s="1"/>
  <c r="S16" i="7" s="1"/>
  <c r="Q15" i="7"/>
  <c r="P15" i="7"/>
  <c r="O15" i="7"/>
  <c r="N15" i="7"/>
  <c r="Q14" i="7"/>
  <c r="P14" i="7"/>
  <c r="O14" i="7"/>
  <c r="N14" i="7"/>
  <c r="R14" i="7" s="1"/>
  <c r="S14" i="7" s="1"/>
  <c r="Q13" i="7"/>
  <c r="P13" i="7"/>
  <c r="O13" i="7"/>
  <c r="N13" i="7"/>
  <c r="R13" i="7" s="1"/>
  <c r="S13" i="7" s="1"/>
  <c r="Q12" i="7"/>
  <c r="P12" i="7"/>
  <c r="O12" i="7"/>
  <c r="N12" i="7"/>
  <c r="Q11" i="7"/>
  <c r="P11" i="7"/>
  <c r="O11" i="7"/>
  <c r="N11" i="7"/>
  <c r="Q10" i="7"/>
  <c r="P10" i="7"/>
  <c r="O10" i="7"/>
  <c r="N10" i="7"/>
  <c r="R10" i="7" s="1"/>
  <c r="S10" i="7" s="1"/>
  <c r="Q9" i="7"/>
  <c r="P9" i="7"/>
  <c r="O9" i="7"/>
  <c r="N9" i="7"/>
  <c r="Q8" i="7"/>
  <c r="P8" i="7"/>
  <c r="O8" i="7"/>
  <c r="N8" i="7"/>
  <c r="R8" i="7" s="1"/>
  <c r="S8" i="7" s="1"/>
  <c r="Q7" i="7"/>
  <c r="P7" i="7"/>
  <c r="O7" i="7"/>
  <c r="N7" i="7"/>
  <c r="Q6" i="7"/>
  <c r="P6" i="7"/>
  <c r="O6" i="7"/>
  <c r="N6" i="7"/>
  <c r="R6" i="7" s="1"/>
  <c r="S6" i="7" s="1"/>
  <c r="R7" i="7" l="1"/>
  <c r="S7" i="7" s="1"/>
  <c r="R15" i="7"/>
  <c r="S15" i="7" s="1"/>
  <c r="R23" i="7"/>
  <c r="S23" i="7" s="1"/>
  <c r="R9" i="7"/>
  <c r="S9" i="7" s="1"/>
  <c r="R17" i="7"/>
  <c r="S17" i="7" s="1"/>
  <c r="R25" i="7"/>
  <c r="S25" i="7" s="1"/>
  <c r="R11" i="7"/>
  <c r="S11" i="7" s="1"/>
  <c r="R12" i="7"/>
  <c r="S12" i="7" s="1"/>
  <c r="R19" i="7"/>
  <c r="S19" i="7" s="1"/>
  <c r="R20" i="7"/>
  <c r="S20" i="7" s="1"/>
  <c r="R27" i="7"/>
  <c r="S27" i="7" s="1"/>
  <c r="R28" i="7"/>
  <c r="S28" i="7" s="1"/>
  <c r="U119" i="5" l="1"/>
  <c r="N48" i="5" l="1"/>
  <c r="N67" i="5"/>
  <c r="N105" i="5"/>
  <c r="N63" i="5"/>
  <c r="N112" i="5"/>
  <c r="N21" i="5"/>
  <c r="N83" i="5"/>
  <c r="N8" i="5"/>
  <c r="N107" i="5"/>
  <c r="N47" i="5"/>
  <c r="N87" i="5"/>
  <c r="N14" i="5"/>
  <c r="N13" i="5"/>
  <c r="N12" i="5"/>
  <c r="N11" i="5"/>
  <c r="N10" i="5"/>
  <c r="N9" i="5"/>
  <c r="N73" i="5"/>
  <c r="N20" i="5"/>
  <c r="N52" i="5"/>
  <c r="N72" i="5"/>
  <c r="N70" i="5"/>
  <c r="N54" i="5"/>
  <c r="N32" i="5"/>
  <c r="N88" i="5"/>
  <c r="N23" i="5"/>
  <c r="N56" i="5"/>
  <c r="N104" i="5"/>
  <c r="N26" i="5"/>
  <c r="N97" i="5"/>
  <c r="N7" i="5"/>
  <c r="N22" i="5"/>
  <c r="N24" i="5"/>
  <c r="N116" i="5"/>
  <c r="N100" i="5"/>
  <c r="N43" i="5"/>
  <c r="N29" i="5"/>
  <c r="N115" i="5"/>
  <c r="N108" i="5"/>
  <c r="N68" i="5"/>
  <c r="N102" i="5"/>
  <c r="N85" i="5"/>
  <c r="N19" i="5"/>
  <c r="N81" i="5"/>
  <c r="N76" i="5"/>
  <c r="N114" i="5"/>
  <c r="N35" i="5"/>
  <c r="N82" i="5"/>
  <c r="N57" i="5"/>
  <c r="N62" i="5"/>
  <c r="N69" i="5"/>
  <c r="N50" i="5"/>
  <c r="N101" i="5"/>
  <c r="N53" i="5"/>
  <c r="N28" i="5"/>
  <c r="N94" i="5"/>
  <c r="N31" i="5"/>
  <c r="N58" i="5"/>
  <c r="N25" i="5"/>
  <c r="N36" i="5"/>
  <c r="N60" i="5"/>
  <c r="N59" i="5"/>
  <c r="N61" i="5"/>
  <c r="N18" i="5"/>
  <c r="N30" i="5"/>
  <c r="N65" i="5"/>
  <c r="N118" i="5"/>
  <c r="N110" i="5"/>
  <c r="N66" i="5"/>
  <c r="N44" i="5"/>
  <c r="N86" i="5"/>
  <c r="N103" i="5"/>
  <c r="N27" i="5"/>
  <c r="N6" i="5"/>
  <c r="N15" i="5"/>
  <c r="N89" i="5"/>
  <c r="N17" i="5"/>
  <c r="N49" i="5"/>
  <c r="N42" i="5"/>
  <c r="N80" i="5"/>
  <c r="N90" i="5"/>
  <c r="N109" i="5"/>
  <c r="N111" i="5"/>
  <c r="N46" i="5"/>
  <c r="N106" i="5"/>
  <c r="N74" i="5"/>
  <c r="N78" i="5"/>
  <c r="N84" i="5"/>
  <c r="N99" i="5"/>
  <c r="N79" i="5"/>
  <c r="N93" i="5"/>
  <c r="N95" i="5"/>
  <c r="N64" i="5"/>
  <c r="N16" i="5"/>
  <c r="N34" i="5"/>
  <c r="N98" i="5"/>
  <c r="N113" i="5"/>
  <c r="N117" i="5"/>
  <c r="N37" i="5"/>
  <c r="N40" i="5"/>
  <c r="N39" i="5"/>
  <c r="N33" i="5"/>
  <c r="N38" i="5"/>
  <c r="N41" i="5"/>
  <c r="N55" i="5"/>
  <c r="N96" i="5"/>
  <c r="N91" i="5"/>
  <c r="N71" i="5"/>
  <c r="N51" i="5"/>
  <c r="N75" i="5"/>
  <c r="N77" i="5"/>
  <c r="N92" i="5"/>
  <c r="N45" i="5"/>
  <c r="Q60" i="5" l="1"/>
  <c r="P60" i="5"/>
  <c r="O60" i="5"/>
  <c r="Q97" i="5"/>
  <c r="P97" i="5"/>
  <c r="O97" i="5"/>
  <c r="Q10" i="5"/>
  <c r="P10" i="5"/>
  <c r="O10" i="5"/>
  <c r="Q31" i="5"/>
  <c r="P31" i="5"/>
  <c r="O31" i="5"/>
  <c r="Q51" i="5"/>
  <c r="P51" i="5"/>
  <c r="O51" i="5"/>
  <c r="Q104" i="5"/>
  <c r="P104" i="5"/>
  <c r="O104" i="5"/>
  <c r="Q91" i="5"/>
  <c r="P91" i="5"/>
  <c r="O91" i="5"/>
  <c r="Q8" i="5"/>
  <c r="P8" i="5"/>
  <c r="O8" i="5"/>
  <c r="Q118" i="5"/>
  <c r="P118" i="5"/>
  <c r="O118" i="5"/>
  <c r="Q72" i="5"/>
  <c r="P72" i="5"/>
  <c r="O72" i="5"/>
  <c r="R72" i="5" l="1"/>
  <c r="S72" i="5" s="1"/>
  <c r="R8" i="5"/>
  <c r="S8" i="5" s="1"/>
  <c r="R91" i="5"/>
  <c r="S91" i="5" s="1"/>
  <c r="R104" i="5"/>
  <c r="S104" i="5" s="1"/>
  <c r="R51" i="5"/>
  <c r="S51" i="5" s="1"/>
  <c r="R31" i="5"/>
  <c r="S31" i="5" s="1"/>
  <c r="R10" i="5"/>
  <c r="S10" i="5" s="1"/>
  <c r="R97" i="5"/>
  <c r="S97" i="5" s="1"/>
  <c r="R60" i="5"/>
  <c r="S60" i="5" s="1"/>
  <c r="R118" i="5"/>
  <c r="S118" i="5" s="1"/>
  <c r="Q39" i="5"/>
  <c r="Q33" i="5"/>
  <c r="Q38" i="5"/>
  <c r="Q41" i="5"/>
  <c r="Q55" i="5"/>
  <c r="Q96" i="5"/>
  <c r="Q29" i="5"/>
  <c r="Q106" i="5"/>
  <c r="Q89" i="5"/>
  <c r="Q69" i="5"/>
  <c r="Q116" i="5"/>
  <c r="Q115" i="5"/>
  <c r="Q37" i="5"/>
  <c r="Q71" i="5"/>
  <c r="Q45" i="5"/>
  <c r="Q88" i="5"/>
  <c r="Q113" i="5"/>
  <c r="Q108" i="5"/>
  <c r="Q105" i="5"/>
  <c r="Q27" i="5"/>
  <c r="Q26" i="5"/>
  <c r="Q75" i="5"/>
  <c r="Q80" i="5"/>
  <c r="Q42" i="5"/>
  <c r="Q67" i="5"/>
  <c r="Q20" i="5"/>
  <c r="Q62" i="5"/>
  <c r="Q110" i="5"/>
  <c r="Q112" i="5"/>
  <c r="Q12" i="5"/>
  <c r="Q76" i="5"/>
  <c r="Q83" i="5"/>
  <c r="Q101" i="5"/>
  <c r="Q74" i="5"/>
  <c r="Q85" i="5"/>
  <c r="Q56" i="5"/>
  <c r="Q21" i="5"/>
  <c r="Q17" i="5"/>
  <c r="Q54" i="5"/>
  <c r="Q43" i="5"/>
  <c r="Q30" i="5"/>
  <c r="Q53" i="5"/>
  <c r="Q58" i="5"/>
  <c r="Q52" i="5"/>
  <c r="Q15" i="5"/>
  <c r="Q36" i="5"/>
  <c r="Q78" i="5"/>
  <c r="Q114" i="5"/>
  <c r="Q49" i="5"/>
  <c r="Q18" i="5"/>
  <c r="Q44" i="5"/>
  <c r="Q86" i="5"/>
  <c r="Q66" i="5"/>
  <c r="Q84" i="5"/>
  <c r="Q111" i="5"/>
  <c r="Q57" i="5"/>
  <c r="Q14" i="5"/>
  <c r="Q65" i="5"/>
  <c r="Q6" i="5"/>
  <c r="Q68" i="5"/>
  <c r="Q11" i="5"/>
  <c r="Q99" i="5"/>
  <c r="Q92" i="5"/>
  <c r="Q34" i="5"/>
  <c r="Q100" i="5"/>
  <c r="Q98" i="5"/>
  <c r="Q103" i="5"/>
  <c r="Q61" i="5"/>
  <c r="Q35" i="5"/>
  <c r="Q19" i="5"/>
  <c r="Q13" i="5"/>
  <c r="Q47" i="5"/>
  <c r="Q81" i="5"/>
  <c r="Q63" i="5"/>
  <c r="Q25" i="5"/>
  <c r="Q102" i="5"/>
  <c r="Q22" i="5"/>
  <c r="Q23" i="5"/>
  <c r="Q94" i="5"/>
  <c r="Q82" i="5"/>
  <c r="Q9" i="5"/>
  <c r="Q50" i="5"/>
  <c r="Q117" i="5"/>
  <c r="Q59" i="5"/>
  <c r="Q32" i="5"/>
  <c r="Q107" i="5"/>
  <c r="Q48" i="5"/>
  <c r="Q40" i="5"/>
  <c r="Q93" i="5"/>
  <c r="Q95" i="5"/>
  <c r="Q64" i="5"/>
  <c r="Q16" i="5"/>
  <c r="Q79" i="5"/>
  <c r="Q46" i="5"/>
  <c r="Q7" i="5"/>
  <c r="Q24" i="5"/>
  <c r="Q70" i="5"/>
  <c r="Q109" i="5"/>
  <c r="Q73" i="5"/>
  <c r="Q28" i="5"/>
  <c r="Q87" i="5"/>
  <c r="Q77" i="5"/>
  <c r="Q90" i="5"/>
  <c r="P39" i="5"/>
  <c r="P33" i="5"/>
  <c r="P38" i="5"/>
  <c r="P41" i="5"/>
  <c r="P55" i="5"/>
  <c r="P96" i="5"/>
  <c r="P29" i="5"/>
  <c r="P106" i="5"/>
  <c r="P89" i="5"/>
  <c r="P69" i="5"/>
  <c r="P116" i="5"/>
  <c r="P115" i="5"/>
  <c r="P37" i="5"/>
  <c r="P71" i="5"/>
  <c r="P45" i="5"/>
  <c r="P88" i="5"/>
  <c r="P113" i="5"/>
  <c r="P108" i="5"/>
  <c r="P105" i="5"/>
  <c r="P27" i="5"/>
  <c r="P26" i="5"/>
  <c r="P75" i="5"/>
  <c r="P80" i="5"/>
  <c r="P42" i="5"/>
  <c r="P67" i="5"/>
  <c r="P20" i="5"/>
  <c r="P62" i="5"/>
  <c r="P110" i="5"/>
  <c r="P112" i="5"/>
  <c r="P12" i="5"/>
  <c r="P76" i="5"/>
  <c r="P83" i="5"/>
  <c r="P101" i="5"/>
  <c r="P74" i="5"/>
  <c r="P85" i="5"/>
  <c r="P56" i="5"/>
  <c r="P21" i="5"/>
  <c r="P17" i="5"/>
  <c r="P54" i="5"/>
  <c r="P43" i="5"/>
  <c r="P30" i="5"/>
  <c r="P53" i="5"/>
  <c r="P58" i="5"/>
  <c r="P52" i="5"/>
  <c r="P15" i="5"/>
  <c r="P36" i="5"/>
  <c r="P78" i="5"/>
  <c r="P114" i="5"/>
  <c r="P49" i="5"/>
  <c r="P18" i="5"/>
  <c r="P44" i="5"/>
  <c r="P86" i="5"/>
  <c r="P66" i="5"/>
  <c r="P84" i="5"/>
  <c r="P111" i="5"/>
  <c r="P57" i="5"/>
  <c r="P14" i="5"/>
  <c r="P65" i="5"/>
  <c r="P6" i="5"/>
  <c r="P68" i="5"/>
  <c r="P11" i="5"/>
  <c r="P99" i="5"/>
  <c r="P92" i="5"/>
  <c r="P34" i="5"/>
  <c r="P100" i="5"/>
  <c r="P98" i="5"/>
  <c r="P103" i="5"/>
  <c r="P61" i="5"/>
  <c r="P35" i="5"/>
  <c r="P19" i="5"/>
  <c r="P13" i="5"/>
  <c r="P47" i="5"/>
  <c r="P81" i="5"/>
  <c r="P63" i="5"/>
  <c r="P25" i="5"/>
  <c r="P102" i="5"/>
  <c r="P22" i="5"/>
  <c r="P23" i="5"/>
  <c r="P94" i="5"/>
  <c r="P82" i="5"/>
  <c r="P9" i="5"/>
  <c r="P50" i="5"/>
  <c r="P117" i="5"/>
  <c r="P59" i="5"/>
  <c r="P32" i="5"/>
  <c r="P107" i="5"/>
  <c r="P48" i="5"/>
  <c r="P40" i="5"/>
  <c r="P93" i="5"/>
  <c r="P95" i="5"/>
  <c r="P64" i="5"/>
  <c r="P16" i="5"/>
  <c r="P79" i="5"/>
  <c r="P46" i="5"/>
  <c r="P7" i="5"/>
  <c r="P24" i="5"/>
  <c r="P70" i="5"/>
  <c r="P109" i="5"/>
  <c r="P73" i="5"/>
  <c r="P28" i="5"/>
  <c r="P87" i="5"/>
  <c r="P77" i="5"/>
  <c r="P90" i="5"/>
  <c r="O39" i="5"/>
  <c r="O33" i="5"/>
  <c r="O38" i="5"/>
  <c r="O41" i="5"/>
  <c r="O55" i="5"/>
  <c r="O96" i="5"/>
  <c r="O29" i="5"/>
  <c r="O106" i="5"/>
  <c r="O89" i="5"/>
  <c r="O69" i="5"/>
  <c r="O116" i="5"/>
  <c r="O115" i="5"/>
  <c r="O37" i="5"/>
  <c r="O71" i="5"/>
  <c r="O45" i="5"/>
  <c r="O88" i="5"/>
  <c r="O113" i="5"/>
  <c r="O108" i="5"/>
  <c r="O105" i="5"/>
  <c r="O27" i="5"/>
  <c r="O26" i="5"/>
  <c r="O75" i="5"/>
  <c r="O80" i="5"/>
  <c r="O42" i="5"/>
  <c r="O67" i="5"/>
  <c r="O20" i="5"/>
  <c r="O62" i="5"/>
  <c r="O110" i="5"/>
  <c r="O112" i="5"/>
  <c r="O12" i="5"/>
  <c r="O76" i="5"/>
  <c r="O83" i="5"/>
  <c r="O101" i="5"/>
  <c r="O74" i="5"/>
  <c r="O85" i="5"/>
  <c r="O56" i="5"/>
  <c r="O21" i="5"/>
  <c r="O17" i="5"/>
  <c r="O54" i="5"/>
  <c r="O43" i="5"/>
  <c r="O30" i="5"/>
  <c r="O53" i="5"/>
  <c r="O58" i="5"/>
  <c r="O52" i="5"/>
  <c r="O15" i="5"/>
  <c r="O36" i="5"/>
  <c r="O78" i="5"/>
  <c r="O114" i="5"/>
  <c r="O49" i="5"/>
  <c r="O18" i="5"/>
  <c r="O44" i="5"/>
  <c r="O86" i="5"/>
  <c r="O66" i="5"/>
  <c r="O84" i="5"/>
  <c r="O111" i="5"/>
  <c r="O57" i="5"/>
  <c r="O14" i="5"/>
  <c r="O65" i="5"/>
  <c r="O6" i="5"/>
  <c r="O68" i="5"/>
  <c r="O11" i="5"/>
  <c r="O99" i="5"/>
  <c r="O92" i="5"/>
  <c r="O34" i="5"/>
  <c r="O100" i="5"/>
  <c r="O98" i="5"/>
  <c r="O103" i="5"/>
  <c r="O61" i="5"/>
  <c r="O35" i="5"/>
  <c r="O19" i="5"/>
  <c r="O13" i="5"/>
  <c r="O47" i="5"/>
  <c r="O81" i="5"/>
  <c r="O63" i="5"/>
  <c r="O25" i="5"/>
  <c r="O102" i="5"/>
  <c r="O22" i="5"/>
  <c r="O23" i="5"/>
  <c r="O94" i="5"/>
  <c r="O82" i="5"/>
  <c r="O9" i="5"/>
  <c r="O50" i="5"/>
  <c r="O117" i="5"/>
  <c r="O59" i="5"/>
  <c r="O32" i="5"/>
  <c r="O107" i="5"/>
  <c r="O48" i="5"/>
  <c r="O40" i="5"/>
  <c r="O93" i="5"/>
  <c r="O95" i="5"/>
  <c r="O64" i="5"/>
  <c r="O16" i="5"/>
  <c r="O79" i="5"/>
  <c r="O46" i="5"/>
  <c r="O7" i="5"/>
  <c r="O24" i="5"/>
  <c r="O70" i="5"/>
  <c r="O109" i="5"/>
  <c r="O73" i="5"/>
  <c r="O28" i="5"/>
  <c r="O87" i="5"/>
  <c r="O77" i="5"/>
  <c r="O90" i="5"/>
  <c r="R33" i="5" l="1"/>
  <c r="R77" i="5"/>
  <c r="R28" i="5"/>
  <c r="R109" i="5"/>
  <c r="R24" i="5"/>
  <c r="R46" i="5"/>
  <c r="R16" i="5"/>
  <c r="R40" i="5"/>
  <c r="R107" i="5"/>
  <c r="R59" i="5"/>
  <c r="R50" i="5"/>
  <c r="R23" i="5"/>
  <c r="R102" i="5"/>
  <c r="R63" i="5"/>
  <c r="R47" i="5"/>
  <c r="R19" i="5"/>
  <c r="R61" i="5"/>
  <c r="R98" i="5"/>
  <c r="R34" i="5"/>
  <c r="R99" i="5"/>
  <c r="R68" i="5"/>
  <c r="R65" i="5"/>
  <c r="R57" i="5"/>
  <c r="R84" i="5"/>
  <c r="R86" i="5"/>
  <c r="R18" i="5"/>
  <c r="R114" i="5"/>
  <c r="R36" i="5"/>
  <c r="R43" i="5"/>
  <c r="R56" i="5"/>
  <c r="R74" i="5"/>
  <c r="R83" i="5"/>
  <c r="R12" i="5"/>
  <c r="R110" i="5"/>
  <c r="R20" i="5"/>
  <c r="R42" i="5"/>
  <c r="R75" i="5"/>
  <c r="R27" i="5"/>
  <c r="R88" i="5"/>
  <c r="R71" i="5"/>
  <c r="R115" i="5"/>
  <c r="R69" i="5"/>
  <c r="R106" i="5"/>
  <c r="R96" i="5"/>
  <c r="R41" i="5"/>
  <c r="R89" i="5"/>
  <c r="R90" i="5"/>
  <c r="R87" i="5"/>
  <c r="R73" i="5"/>
  <c r="R70" i="5"/>
  <c r="R7" i="5"/>
  <c r="R79" i="5"/>
  <c r="R64" i="5"/>
  <c r="R93" i="5"/>
  <c r="R48" i="5"/>
  <c r="R9" i="5"/>
  <c r="R94" i="5"/>
  <c r="R22" i="5"/>
  <c r="R25" i="5"/>
  <c r="R81" i="5"/>
  <c r="R13" i="5"/>
  <c r="R35" i="5"/>
  <c r="R103" i="5"/>
  <c r="R100" i="5"/>
  <c r="R92" i="5"/>
  <c r="R11" i="5"/>
  <c r="R6" i="5"/>
  <c r="R14" i="5"/>
  <c r="R66" i="5"/>
  <c r="R44" i="5"/>
  <c r="R49" i="5"/>
  <c r="R78" i="5"/>
  <c r="R15" i="5"/>
  <c r="R58" i="5"/>
  <c r="R30" i="5"/>
  <c r="R54" i="5"/>
  <c r="R85" i="5"/>
  <c r="R101" i="5"/>
  <c r="R76" i="5"/>
  <c r="R112" i="5"/>
  <c r="R62" i="5"/>
  <c r="R67" i="5"/>
  <c r="R80" i="5"/>
  <c r="R26" i="5"/>
  <c r="R116" i="5"/>
  <c r="R55" i="5"/>
  <c r="R29" i="5"/>
  <c r="R53" i="5"/>
  <c r="R95" i="5"/>
  <c r="R108" i="5"/>
  <c r="R105" i="5"/>
  <c r="R82" i="5"/>
  <c r="R111" i="5"/>
  <c r="R113" i="5"/>
  <c r="R117" i="5"/>
  <c r="R45" i="5"/>
  <c r="R52" i="5"/>
  <c r="R17" i="5"/>
  <c r="R37" i="5"/>
  <c r="R32" i="5"/>
  <c r="R21" i="5"/>
  <c r="R38" i="5"/>
  <c r="R39" i="5"/>
  <c r="S113" i="5" l="1"/>
  <c r="S108" i="5"/>
  <c r="S88" i="5"/>
  <c r="S45" i="5"/>
  <c r="S71" i="5"/>
  <c r="S37" i="5"/>
  <c r="S115" i="5"/>
  <c r="S116" i="5"/>
  <c r="S69" i="5"/>
  <c r="S89" i="5"/>
  <c r="S106" i="5"/>
  <c r="S29" i="5"/>
  <c r="S96" i="5"/>
  <c r="S55" i="5"/>
  <c r="S41" i="5"/>
  <c r="S38" i="5"/>
  <c r="S33" i="5"/>
  <c r="S39" i="5"/>
  <c r="S13" i="5" l="1"/>
  <c r="S90" i="5" l="1"/>
  <c r="S77" i="5"/>
  <c r="S87" i="5"/>
  <c r="S103" i="5"/>
  <c r="S32" i="5"/>
  <c r="S73" i="5"/>
  <c r="S70" i="5"/>
  <c r="S117" i="5"/>
  <c r="S46" i="5"/>
  <c r="S16" i="5"/>
  <c r="S95" i="5"/>
  <c r="S40" i="5"/>
  <c r="S107" i="5"/>
  <c r="S50" i="5"/>
  <c r="S9" i="5"/>
  <c r="S94" i="5"/>
  <c r="S63" i="5"/>
  <c r="S47" i="5"/>
  <c r="S99" i="5"/>
  <c r="S98" i="5"/>
  <c r="S34" i="5"/>
  <c r="S11" i="5"/>
  <c r="S102" i="5"/>
  <c r="S6" i="5"/>
  <c r="S14" i="5"/>
  <c r="S57" i="5"/>
  <c r="S84" i="5"/>
  <c r="S86" i="5"/>
  <c r="S18" i="5"/>
  <c r="S114" i="5"/>
  <c r="S15" i="5"/>
  <c r="S58" i="5"/>
  <c r="S30" i="5"/>
  <c r="S54" i="5"/>
  <c r="S21" i="5"/>
  <c r="S85" i="5"/>
  <c r="S101" i="5"/>
  <c r="S76" i="5"/>
  <c r="S112" i="5"/>
  <c r="S62" i="5"/>
  <c r="S67" i="5"/>
  <c r="S80" i="5"/>
  <c r="S26" i="5"/>
  <c r="S27" i="5"/>
  <c r="S105" i="5"/>
  <c r="S109" i="5"/>
  <c r="S24" i="5"/>
  <c r="S7" i="5"/>
  <c r="S79" i="5"/>
  <c r="S64" i="5"/>
  <c r="S93" i="5"/>
  <c r="S48" i="5"/>
  <c r="S23" i="5"/>
  <c r="S35" i="5"/>
  <c r="S82" i="5"/>
  <c r="S59" i="5"/>
  <c r="S81" i="5"/>
  <c r="S61" i="5"/>
  <c r="S68" i="5"/>
  <c r="S92" i="5"/>
  <c r="S22" i="5"/>
  <c r="S25" i="5"/>
  <c r="S65" i="5"/>
  <c r="S111" i="5"/>
  <c r="S66" i="5"/>
  <c r="S44" i="5"/>
  <c r="S49" i="5"/>
  <c r="S78" i="5"/>
  <c r="S36" i="5"/>
  <c r="S52" i="5"/>
  <c r="S53" i="5"/>
  <c r="S43" i="5"/>
  <c r="S17" i="5"/>
  <c r="S56" i="5"/>
  <c r="S74" i="5"/>
  <c r="S83" i="5"/>
  <c r="S12" i="5"/>
  <c r="S110" i="5"/>
  <c r="S20" i="5"/>
  <c r="S42" i="5"/>
  <c r="S75" i="5"/>
  <c r="S100" i="5"/>
  <c r="S28" i="5"/>
  <c r="S19" i="5"/>
</calcChain>
</file>

<file path=xl/comments1.xml><?xml version="1.0" encoding="utf-8"?>
<comments xmlns="http://schemas.openxmlformats.org/spreadsheetml/2006/main">
  <authors>
    <author>Jonathan M. Dees</author>
  </authors>
  <commentList>
    <comment ref="K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comments2.xml><?xml version="1.0" encoding="utf-8"?>
<comments xmlns="http://schemas.openxmlformats.org/spreadsheetml/2006/main">
  <authors>
    <author>Jonathan M. Dees</author>
  </authors>
  <commentList>
    <comment ref="J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comments3.xml><?xml version="1.0" encoding="utf-8"?>
<comments xmlns="http://schemas.openxmlformats.org/spreadsheetml/2006/main">
  <authors>
    <author>Jonathan M. Dees</author>
  </authors>
  <commentList>
    <comment ref="K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comments4.xml><?xml version="1.0" encoding="utf-8"?>
<comments xmlns="http://schemas.openxmlformats.org/spreadsheetml/2006/main">
  <authors>
    <author>Jonathan M. Dees</author>
  </authors>
  <commentList>
    <comment ref="J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sharedStrings.xml><?xml version="1.0" encoding="utf-8"?>
<sst xmlns="http://schemas.openxmlformats.org/spreadsheetml/2006/main" count="2838" uniqueCount="902">
  <si>
    <t>Comments</t>
  </si>
  <si>
    <t>H090371-B</t>
  </si>
  <si>
    <t>H090956</t>
  </si>
  <si>
    <t>H111223</t>
  </si>
  <si>
    <t>H090142-A</t>
  </si>
  <si>
    <t>H090076-B</t>
  </si>
  <si>
    <t>H090076-CA</t>
  </si>
  <si>
    <t>H090076-CB</t>
  </si>
  <si>
    <t>H090076-D</t>
  </si>
  <si>
    <t>H090076-EA</t>
  </si>
  <si>
    <t>H090361</t>
  </si>
  <si>
    <t>H090076-A</t>
  </si>
  <si>
    <t>H090076-EB</t>
  </si>
  <si>
    <t>H129625-AA</t>
  </si>
  <si>
    <t>H129625-AB</t>
  </si>
  <si>
    <t>H129625-C</t>
  </si>
  <si>
    <t>H129625-D</t>
  </si>
  <si>
    <t>H129625-E</t>
  </si>
  <si>
    <t>H129625-F</t>
  </si>
  <si>
    <t>H090040-B</t>
  </si>
  <si>
    <t>H090370</t>
  </si>
  <si>
    <t>H090378</t>
  </si>
  <si>
    <t>H090605</t>
  </si>
  <si>
    <t>H090544</t>
  </si>
  <si>
    <t>H090522</t>
  </si>
  <si>
    <t>H090938-B</t>
  </si>
  <si>
    <t>H111161</t>
  </si>
  <si>
    <t>H090938-A</t>
  </si>
  <si>
    <t>H090490</t>
  </si>
  <si>
    <t>H090676</t>
  </si>
  <si>
    <t>H111232</t>
  </si>
  <si>
    <t>H111233</t>
  </si>
  <si>
    <t>H090437</t>
  </si>
  <si>
    <t>H090008-A</t>
  </si>
  <si>
    <t>H090970-B</t>
  </si>
  <si>
    <t>H090542</t>
  </si>
  <si>
    <t>H090547</t>
  </si>
  <si>
    <t>H090445</t>
  </si>
  <si>
    <t>H090040-A</t>
  </si>
  <si>
    <t>SPOT ID</t>
  </si>
  <si>
    <t>Project Category</t>
  </si>
  <si>
    <t>TIP</t>
  </si>
  <si>
    <t>Route</t>
  </si>
  <si>
    <t>Statewide Mobility</t>
  </si>
  <si>
    <t/>
  </si>
  <si>
    <t xml:space="preserve">US-421 </t>
  </si>
  <si>
    <t>U-2827B</t>
  </si>
  <si>
    <t xml:space="preserve">I-40 Business, US-421 </t>
  </si>
  <si>
    <t xml:space="preserve">I-85 </t>
  </si>
  <si>
    <t xml:space="preserve">US-52 </t>
  </si>
  <si>
    <t>Regional Impact</t>
  </si>
  <si>
    <t>NC-8 Winston Road</t>
  </si>
  <si>
    <t>Division Needs</t>
  </si>
  <si>
    <t>- New Route</t>
  </si>
  <si>
    <t>R-2577A</t>
  </si>
  <si>
    <t xml:space="preserve">US-158 </t>
  </si>
  <si>
    <t>R-2247B</t>
  </si>
  <si>
    <t>- New Route - Winston-Salem Northern Beltway Western Section</t>
  </si>
  <si>
    <t>R-2247CA</t>
  </si>
  <si>
    <t>R-2247CB</t>
  </si>
  <si>
    <t>R-2247D</t>
  </si>
  <si>
    <t>R-2247EA</t>
  </si>
  <si>
    <t>U-2729</t>
  </si>
  <si>
    <t>SR-1672 Hanes Mills Road</t>
  </si>
  <si>
    <t>R-2247A</t>
  </si>
  <si>
    <t>R-2247EB</t>
  </si>
  <si>
    <t>U-2579AA</t>
  </si>
  <si>
    <t>I-74 Winston-Salem Northern Beltway-Eastern Section</t>
  </si>
  <si>
    <t>U-2579AB</t>
  </si>
  <si>
    <t>U-2579C</t>
  </si>
  <si>
    <t>U-2579D</t>
  </si>
  <si>
    <t>U-2579E</t>
  </si>
  <si>
    <t>U-2579F</t>
  </si>
  <si>
    <t>- New Route - Airport Connector</t>
  </si>
  <si>
    <t>U-2826</t>
  </si>
  <si>
    <t>U-2924</t>
  </si>
  <si>
    <t>SR-4000 University Parkway</t>
  </si>
  <si>
    <t xml:space="preserve">I-40 </t>
  </si>
  <si>
    <t>NC-66 Old Hollow Road</t>
  </si>
  <si>
    <t>U-5121</t>
  </si>
  <si>
    <t>SR-1103 Lewisville-Clemmons Road</t>
  </si>
  <si>
    <t>US-158 South Stratford Road</t>
  </si>
  <si>
    <t>U-4734</t>
  </si>
  <si>
    <t>- New Route - Macy Grove Road Extension</t>
  </si>
  <si>
    <t>- Julian Road</t>
  </si>
  <si>
    <t xml:space="preserve">SR-1969 </t>
  </si>
  <si>
    <t>U-3623</t>
  </si>
  <si>
    <t xml:space="preserve">NC-150 </t>
  </si>
  <si>
    <t>I-0911A</t>
  </si>
  <si>
    <t>- New Route - Kernersville Southern Loop Road</t>
  </si>
  <si>
    <t xml:space="preserve">NC-801 </t>
  </si>
  <si>
    <t>U-3821</t>
  </si>
  <si>
    <t>- New Route - Airport Parkway</t>
  </si>
  <si>
    <t>H090528-B</t>
  </si>
  <si>
    <t>U-5311B</t>
  </si>
  <si>
    <t xml:space="preserve">NC-109 </t>
  </si>
  <si>
    <t>H090528-C</t>
  </si>
  <si>
    <t>U-5311C</t>
  </si>
  <si>
    <t>H090528-A</t>
  </si>
  <si>
    <t>U-5311A</t>
  </si>
  <si>
    <t>H090838</t>
  </si>
  <si>
    <t xml:space="preserve">US-601 </t>
  </si>
  <si>
    <t>H090551</t>
  </si>
  <si>
    <t>- West Mountain Street</t>
  </si>
  <si>
    <t>H090541</t>
  </si>
  <si>
    <t>- New Route - US 311 Connector</t>
  </si>
  <si>
    <t>H090546</t>
  </si>
  <si>
    <t>H090549</t>
  </si>
  <si>
    <t>- Hickory Tree Road</t>
  </si>
  <si>
    <t>H090354</t>
  </si>
  <si>
    <t>U-2707</t>
  </si>
  <si>
    <t>SR-3000 Idols Road</t>
  </si>
  <si>
    <t>H090341</t>
  </si>
  <si>
    <t>U-2545</t>
  </si>
  <si>
    <t>H090138-C</t>
  </si>
  <si>
    <t>R-2568C</t>
  </si>
  <si>
    <t>H090051-B</t>
  </si>
  <si>
    <t>H090202-B</t>
  </si>
  <si>
    <t>R-2903</t>
  </si>
  <si>
    <t>US-52 New Route - Rockwell Bypass</t>
  </si>
  <si>
    <t>H111235</t>
  </si>
  <si>
    <t>H090022</t>
  </si>
  <si>
    <t xml:space="preserve">I-74 , US-52 </t>
  </si>
  <si>
    <t>H111224</t>
  </si>
  <si>
    <t>U-5536</t>
  </si>
  <si>
    <t>- Great Wagon Road Extension</t>
  </si>
  <si>
    <t>H090362-B</t>
  </si>
  <si>
    <t>U-2730B</t>
  </si>
  <si>
    <t xml:space="preserve">NC-65 Bethania-Rural Hall road, NC-87 </t>
  </si>
  <si>
    <t>H090241-B</t>
  </si>
  <si>
    <t>R-3602B</t>
  </si>
  <si>
    <t xml:space="preserve">US-64 </t>
  </si>
  <si>
    <t>H090550</t>
  </si>
  <si>
    <t>- New Route - Stratford-Ebert Street Connector</t>
  </si>
  <si>
    <t>H090061-B</t>
  </si>
  <si>
    <t>R-2220B</t>
  </si>
  <si>
    <t>H090678</t>
  </si>
  <si>
    <t>- Old Concord Road</t>
  </si>
  <si>
    <t>H111231</t>
  </si>
  <si>
    <t>- Glenn Hi Road Extension</t>
  </si>
  <si>
    <t>H090142-B</t>
  </si>
  <si>
    <t>R-2577B</t>
  </si>
  <si>
    <t>H090469</t>
  </si>
  <si>
    <t>U-4420</t>
  </si>
  <si>
    <t xml:space="preserve">SR-2165 Turner Street/Liberty Street, SR-2055 </t>
  </si>
  <si>
    <t>H090856</t>
  </si>
  <si>
    <t>H090202-A</t>
  </si>
  <si>
    <t>H090294</t>
  </si>
  <si>
    <t>R-4734</t>
  </si>
  <si>
    <t>H090543</t>
  </si>
  <si>
    <t>- Williams Road</t>
  </si>
  <si>
    <t>H090270</t>
  </si>
  <si>
    <t>R-4062</t>
  </si>
  <si>
    <t xml:space="preserve">NC-152 </t>
  </si>
  <si>
    <t>H090681</t>
  </si>
  <si>
    <t>- Jake Alexander Boulevard, - Jake Alexander Boulevard</t>
  </si>
  <si>
    <t>H090248</t>
  </si>
  <si>
    <t>R-3610</t>
  </si>
  <si>
    <t>H090674</t>
  </si>
  <si>
    <t>- New Route - NC 152/Church Street Bypass</t>
  </si>
  <si>
    <t>H111230</t>
  </si>
  <si>
    <t>H090241-A</t>
  </si>
  <si>
    <t>R-3602A</t>
  </si>
  <si>
    <t>H090211</t>
  </si>
  <si>
    <t>R-3111</t>
  </si>
  <si>
    <t>- New Route - Mocksville Bypass</t>
  </si>
  <si>
    <t>H090061-CA</t>
  </si>
  <si>
    <t>R-2220CA</t>
  </si>
  <si>
    <t>H090432</t>
  </si>
  <si>
    <t>U-3617</t>
  </si>
  <si>
    <t>SR-2045 East Mountain Street/Old US 421</t>
  </si>
  <si>
    <t>H090202-C</t>
  </si>
  <si>
    <t>US-52 New Route - Granite Quarry Bypass</t>
  </si>
  <si>
    <t>H090970 -A</t>
  </si>
  <si>
    <t>H090599</t>
  </si>
  <si>
    <t xml:space="preserve">I-85-BUS-, US-70 , US-29 </t>
  </si>
  <si>
    <t>H090861</t>
  </si>
  <si>
    <t xml:space="preserve">US-311 </t>
  </si>
  <si>
    <t>H090604</t>
  </si>
  <si>
    <t>- New Route - High Point Airport Connector</t>
  </si>
  <si>
    <t>H090656</t>
  </si>
  <si>
    <t xml:space="preserve">NC-65 </t>
  </si>
  <si>
    <t>H090548</t>
  </si>
  <si>
    <t>- New Route - Martin Luther King, Jr., Extension</t>
  </si>
  <si>
    <t>H090078-BA</t>
  </si>
  <si>
    <t>R-2300BA</t>
  </si>
  <si>
    <t>NC-8 Cotton Grove Road</t>
  </si>
  <si>
    <t>H090192-B</t>
  </si>
  <si>
    <t>R-2808B</t>
  </si>
  <si>
    <t>H090414</t>
  </si>
  <si>
    <t>U-3460</t>
  </si>
  <si>
    <t>Serves Acitivity Center(s) 25%</t>
  </si>
  <si>
    <t>From / Cross Street</t>
  </si>
  <si>
    <t>To</t>
  </si>
  <si>
    <t>West of 4th Street</t>
  </si>
  <si>
    <t>Church Street</t>
  </si>
  <si>
    <t>Biesecker Road in Lexington</t>
  </si>
  <si>
    <t>North Main Street (NC 150)</t>
  </si>
  <si>
    <t>Piney Grove Road (SR 1969)</t>
  </si>
  <si>
    <t>Multi-Lanes North of US 421/I-40 Business</t>
  </si>
  <si>
    <t>SR 1965 (Belews Creek Road)</t>
  </si>
  <si>
    <t>South of I-40</t>
  </si>
  <si>
    <t>South of US 421</t>
  </si>
  <si>
    <t>North of US 421</t>
  </si>
  <si>
    <t>North of SR 1348 (Robinhood Road)</t>
  </si>
  <si>
    <t>NC 67</t>
  </si>
  <si>
    <t>South of US 52</t>
  </si>
  <si>
    <t>Museum Drive</t>
  </si>
  <si>
    <t>SR 4000 (University Parkway)</t>
  </si>
  <si>
    <t>US 158</t>
  </si>
  <si>
    <t>East of US 52</t>
  </si>
  <si>
    <t>US 311</t>
  </si>
  <si>
    <t>I-40</t>
  </si>
  <si>
    <t>I-40 Business/US 421</t>
  </si>
  <si>
    <t>SR 2211 (Baux Mountain Road)</t>
  </si>
  <si>
    <t>NC 8</t>
  </si>
  <si>
    <t>NC 150</t>
  </si>
  <si>
    <t>I-73</t>
  </si>
  <si>
    <t>Winston-Salem Northern Beltway</t>
  </si>
  <si>
    <t>SR 3973 (North Point Boulevard)</t>
  </si>
  <si>
    <t>SR 1672 (Hanes Mill Road)</t>
  </si>
  <si>
    <t>Bellaire Circle/Whitehall Village Lane</t>
  </si>
  <si>
    <t>Harley Drive</t>
  </si>
  <si>
    <t>NC 67 (Silas Creek Parkway)</t>
  </si>
  <si>
    <t>NC 109, Clemmonsville Road</t>
  </si>
  <si>
    <t>I-40 Business</t>
  </si>
  <si>
    <t>SR 1005 (East Mountain Street)</t>
  </si>
  <si>
    <t>NC 150 (North Main Street)</t>
  </si>
  <si>
    <t>Jake Alexander Boulevard</t>
  </si>
  <si>
    <t>Nelson Street in Kernersville</t>
  </si>
  <si>
    <t>Linville Springs Road (SR 2030)</t>
  </si>
  <si>
    <t>Lewisville-Clemmons Road (SR 1103)</t>
  </si>
  <si>
    <t>Peace Haven Road (SR 1891)</t>
  </si>
  <si>
    <t>SR 1516 (Airport Road)</t>
  </si>
  <si>
    <t>West of Grants Creek</t>
  </si>
  <si>
    <t>West of NC 801 in Davie County</t>
  </si>
  <si>
    <t>SR 1101 (Harper Road) in Forsyth County</t>
  </si>
  <si>
    <t>Forsyth County Line</t>
  </si>
  <si>
    <t>SR 1493 Frye Bridge/Welcome Arcadia Road</t>
  </si>
  <si>
    <t>West Mountain Street</t>
  </si>
  <si>
    <t>Redland Road</t>
  </si>
  <si>
    <t>Harrison Road at Jake Alexander Boulevard</t>
  </si>
  <si>
    <t>US 29/Peach Orchard Road</t>
  </si>
  <si>
    <t>I-74 (Winston-Salem Beltway) North of Kernersville</t>
  </si>
  <si>
    <t>NC 62 (Cloninger Drive)</t>
  </si>
  <si>
    <t>SR 2123 (Main Street)</t>
  </si>
  <si>
    <t>I-85 Business/US 29/US 70</t>
  </si>
  <si>
    <t>SR 2067 (Lambeth Road)</t>
  </si>
  <si>
    <t>SR 1345 (Blaise Church Road)</t>
  </si>
  <si>
    <t>SR 1408 (Cana Road)</t>
  </si>
  <si>
    <t>Old Greensboro Road</t>
  </si>
  <si>
    <t>Old Hollow Road</t>
  </si>
  <si>
    <t>I-40/US 311 interchange</t>
  </si>
  <si>
    <t>Lewisville-Clemmons Road</t>
  </si>
  <si>
    <t>Baltimore Road</t>
  </si>
  <si>
    <t>US 52</t>
  </si>
  <si>
    <t>SR 2999 (Hampton Road)</t>
  </si>
  <si>
    <t>I-85 Business/US 29/52/70</t>
  </si>
  <si>
    <t>SR 2212 (Fairview Road)</t>
  </si>
  <si>
    <t>North of SR 1756 (Old Greensboro Road)</t>
  </si>
  <si>
    <t>I-40/US 311</t>
  </si>
  <si>
    <t>SR 2662 (Linville Road) in Forsyth County</t>
  </si>
  <si>
    <t>West of SR 1850 (Sandy Ridge Road) in Guilford County</t>
  </si>
  <si>
    <t>US 52 South of Rockwell</t>
  </si>
  <si>
    <t>US 52 North of Rockwell at Granite Quarry Bypass</t>
  </si>
  <si>
    <t>Guilford County Line</t>
  </si>
  <si>
    <t>NC 65 in Winston-Salem</t>
  </si>
  <si>
    <t>I-74 in Surry County</t>
  </si>
  <si>
    <t>Lewisville-Vienna Road (SR 1308) (SR 1173)</t>
  </si>
  <si>
    <t>Shallowford Road(SR 1173)</t>
  </si>
  <si>
    <t>NC 66 in Rural Hall</t>
  </si>
  <si>
    <t>Davie County Line</t>
  </si>
  <si>
    <t>US 52 in Lexington</t>
  </si>
  <si>
    <t>Ebert Road</t>
  </si>
  <si>
    <t>Kimwell Drive</t>
  </si>
  <si>
    <t>East of I-85 Business in Lexington</t>
  </si>
  <si>
    <t>NC 109</t>
  </si>
  <si>
    <t>Town Creek</t>
  </si>
  <si>
    <t>Ritchie Road</t>
  </si>
  <si>
    <t>Union Cross Road (SR 2643)</t>
  </si>
  <si>
    <t>NC 66</t>
  </si>
  <si>
    <t>SR 1965 (Belews Creek Road) in Forsyth County</t>
  </si>
  <si>
    <t>SR 2034 (Anthony Road) in Guilford County</t>
  </si>
  <si>
    <t>NC 62 (Cloniger Street)</t>
  </si>
  <si>
    <t>SR 2123 (National Highway)</t>
  </si>
  <si>
    <t>SR 1410 (Farmington Road)</t>
  </si>
  <si>
    <t>SR 1600 (Milling Road)</t>
  </si>
  <si>
    <t>Proposed Misenheimer Bypass</t>
  </si>
  <si>
    <t>Rockwell Bypass</t>
  </si>
  <si>
    <t>I-85 in Thomasville</t>
  </si>
  <si>
    <t>NC 47 in Denton</t>
  </si>
  <si>
    <t>US 421</t>
  </si>
  <si>
    <t>I-85/US 601 interchange</t>
  </si>
  <si>
    <t>Relocated US 52</t>
  </si>
  <si>
    <t>Stokes Ferry Road</t>
  </si>
  <si>
    <t>I-85</t>
  </si>
  <si>
    <t>SR 1650 at Advance</t>
  </si>
  <si>
    <t>US 158 South of I-40</t>
  </si>
  <si>
    <t>Goodman Road</t>
  </si>
  <si>
    <t>Menius Road</t>
  </si>
  <si>
    <t>Lewisville-Clemmons Road (SR 1103) (SR 1100)</t>
  </si>
  <si>
    <t>Lasater Road(SR 1100)</t>
  </si>
  <si>
    <t>US 64 from US 601 South of Mocksville</t>
  </si>
  <si>
    <t>Davidson County Line</t>
  </si>
  <si>
    <t>US 64 East of Mocksville</t>
  </si>
  <si>
    <t>US 601 West of Mocksville</t>
  </si>
  <si>
    <t>Randolph County Line</t>
  </si>
  <si>
    <t>NC 66 in Kernersville (Forsyth County)</t>
  </si>
  <si>
    <t>SR 2007(Bunker Hill Road) in Guilford County</t>
  </si>
  <si>
    <t>US 52 South of Granite Quarry</t>
  </si>
  <si>
    <t>Existing Multi-Lanes on US 52 North of Granite Quarry</t>
  </si>
  <si>
    <t>US 64</t>
  </si>
  <si>
    <t>SR 1798 (Old Greensboro Road)</t>
  </si>
  <si>
    <t>NC 65</t>
  </si>
  <si>
    <t>NC 89</t>
  </si>
  <si>
    <t>US 66 /N Main St./High Point Road</t>
  </si>
  <si>
    <t>I 40</t>
  </si>
  <si>
    <t>US 311 in Walnut Cove</t>
  </si>
  <si>
    <t>Marshall Street</t>
  </si>
  <si>
    <t>Northwest Boulevard</t>
  </si>
  <si>
    <t>SR 2412 (Rothrock Road)</t>
  </si>
  <si>
    <t>SR 1115 (Wrenn Road)</t>
  </si>
  <si>
    <t>I-85 in Davidson County</t>
  </si>
  <si>
    <t>I-85 in Guilford County</t>
  </si>
  <si>
    <t>US 29/70 (Main Street)</t>
  </si>
  <si>
    <t>Division 9 Criteria Scores</t>
  </si>
  <si>
    <t>Division 9 Criteria Weights</t>
  </si>
  <si>
    <t>Existing Congestion 30%</t>
  </si>
  <si>
    <t>Safety  25%</t>
  </si>
  <si>
    <t>Public Support 20%</t>
  </si>
  <si>
    <t>H090015</t>
  </si>
  <si>
    <t>I-3804</t>
  </si>
  <si>
    <t>SR 1221 (Old Beatty Ford Road)</t>
  </si>
  <si>
    <t>H090078-AA</t>
  </si>
  <si>
    <t>R-2300AA</t>
  </si>
  <si>
    <t xml:space="preserve">NC-8 </t>
  </si>
  <si>
    <t>NC 49</t>
  </si>
  <si>
    <t>SR 2504 (Hunt Road)</t>
  </si>
  <si>
    <t>H090078-AB</t>
  </si>
  <si>
    <t>R-2300AB</t>
  </si>
  <si>
    <t>H090241-C</t>
  </si>
  <si>
    <t>R-3602C</t>
  </si>
  <si>
    <t>US 29/70 in Lexington</t>
  </si>
  <si>
    <t>H090254</t>
  </si>
  <si>
    <t>R-3801</t>
  </si>
  <si>
    <t>NC 89 (Southern intersection)  North of Walnut Cove</t>
  </si>
  <si>
    <t>Virginia State Line</t>
  </si>
  <si>
    <t>H090260</t>
  </si>
  <si>
    <t>R-3823</t>
  </si>
  <si>
    <t>H090446</t>
  </si>
  <si>
    <t>U-3822</t>
  </si>
  <si>
    <t>SR-2120 Long Ferry Road</t>
  </si>
  <si>
    <t>Southern Railway</t>
  </si>
  <si>
    <t>H090466</t>
  </si>
  <si>
    <t>U-4416</t>
  </si>
  <si>
    <t>- Rice Street</t>
  </si>
  <si>
    <t>Piedmont High Speed Rail Corridor</t>
  </si>
  <si>
    <t>H090545</t>
  </si>
  <si>
    <t>- New Route - Forum Parkway Connector</t>
  </si>
  <si>
    <t>Forum Parkway</t>
  </si>
  <si>
    <t>NC 66 (University Parkway)</t>
  </si>
  <si>
    <t>H090621</t>
  </si>
  <si>
    <t>US-52 New Route - Misenheimer Bypass</t>
  </si>
  <si>
    <t>Cabarrus County Line</t>
  </si>
  <si>
    <t>SR 1501 (Culp Road)</t>
  </si>
  <si>
    <t>H090679</t>
  </si>
  <si>
    <t>- Old Beattys Road</t>
  </si>
  <si>
    <t>US 29</t>
  </si>
  <si>
    <t>Roy Cline Road</t>
  </si>
  <si>
    <t>H090700</t>
  </si>
  <si>
    <t xml:space="preserve">NC-49 </t>
  </si>
  <si>
    <t>Pee Dee River</t>
  </si>
  <si>
    <t>H090740</t>
  </si>
  <si>
    <t>NC 24/27</t>
  </si>
  <si>
    <t>NC 47</t>
  </si>
  <si>
    <t>H090863</t>
  </si>
  <si>
    <t>SR-1801 Deadmon Road</t>
  </si>
  <si>
    <t>US 601</t>
  </si>
  <si>
    <t>NC 801</t>
  </si>
  <si>
    <t>H111142</t>
  </si>
  <si>
    <t>Piney Grove Church Rd SR -1496</t>
  </si>
  <si>
    <t>H111157</t>
  </si>
  <si>
    <t>I-85-BUS-</t>
  </si>
  <si>
    <t>H111166</t>
  </si>
  <si>
    <t>South of Trinity Church Road</t>
  </si>
  <si>
    <t>North of Trinity Church Road</t>
  </si>
  <si>
    <t>Division Needs Quantiative Score
(Out of 50)</t>
  </si>
  <si>
    <t>Existing Congestion from SPOT</t>
  </si>
  <si>
    <t>Safety  from SPOT</t>
  </si>
  <si>
    <t>Min</t>
  </si>
  <si>
    <t>Strong</t>
  </si>
  <si>
    <t>Serves Acitivity Center(s) (low, med,high)</t>
  </si>
  <si>
    <t>high</t>
  </si>
  <si>
    <t>Public Support (Minimal or Strong)</t>
  </si>
  <si>
    <t>Add Additional Lanes.</t>
  </si>
  <si>
    <t>Construct An interchange.</t>
  </si>
  <si>
    <t>NC 65 in Winston-Salem to I-74  in Surry County.  Upgrade to interstate Standards</t>
  </si>
  <si>
    <t>Construct 4 Lane Freeway on New Location.</t>
  </si>
  <si>
    <t>Construct 6 Lane Superstreet on New Location</t>
  </si>
  <si>
    <t>West of US 158  in Forsyth County to West of SR 1850 in Guilford  County.  Pavement and Bridge  Rehabilitation.  Section B:  SR 2662 (Linville Road) in Forsyth County to West of SR 1850 (Sandy Ridge Road) in Guilford County..</t>
  </si>
  <si>
    <t>Widen to Multi-Lanes.</t>
  </si>
  <si>
    <t>Construct Freeway on New Location (Not Eligible For Urban Loop Funding)</t>
  </si>
  <si>
    <t>Construct Freeway on New Location.</t>
  </si>
  <si>
    <t>Construct Freeway on New Location (interchange at US 52).</t>
  </si>
  <si>
    <t>Widen to Multi-Lanes, Part on New Location</t>
  </si>
  <si>
    <t>Widen to Multi-Lanes with Bypass of Wallburg, Part on New Location</t>
  </si>
  <si>
    <t>I-85 in Davidson County to I-85 in Guilford County.  Upgrade, Safety Improvements and Replace Bridge  No. 74 at SR 1627 (B-2163).</t>
  </si>
  <si>
    <t>Construct Multi-Lanes on New Location.</t>
  </si>
  <si>
    <t>US 64 East of Mocksville to US 601 West of Mocksville. Four-Lane  Bypass of Mocksville on Four  Lane Right of Way, New Location. (includes R-3326)</t>
  </si>
  <si>
    <t>US 601 South of Mocksville to US 52 in Lexington. Widen to Multi-Lanes and Upgrade interchange at US 52.  Section A:  US 64 from US 601 South of Mocksville to Davidson County Line.</t>
  </si>
  <si>
    <t>US 601 South of Mocksville to US 52  in Lexington. Widen to Multi-Lanes and Upgrade interchange at US 52.  Section B:  US 64 from Davie County Line to US 52 in Lexington.</t>
  </si>
  <si>
    <t>US 601 South of Mocksville to US 52 in Lexington. Widen to Multi-Lanes and Upgrade interchange at US 52.  Section C:  US 64 at US 29/70 in Lexington.</t>
  </si>
  <si>
    <t>SR 1650 at Advance to US 158 South of I-40. Upgrade Roadway, SR 1650 to SR 1624 and Multi-Lane Roadway, SR 1624 to US 158, with Bike Lanes</t>
  </si>
  <si>
    <t>NC 65 at Germantown to the   Virginia State Line. Upgrade Two Lane Facility to Two 12-Foot Lanes.  This Project Has Been Completed from NC 65/NC8 intersection in Germanton to NC 8/NC 89 intersection North of Walnut Cove.</t>
  </si>
  <si>
    <t>US 52 to US 311. Two Lanes Utilizing Existing Secondary Roads Where Possible, Some New Location.</t>
  </si>
  <si>
    <t>I-85/US 601 interchange to Relocated US 52 (R-2903) near Rockwell.  Upgrade Facility.</t>
  </si>
  <si>
    <t>Widen to Multi-Lanes. Sidewalks within Denton town Limits.</t>
  </si>
  <si>
    <t>Construct Multi-Lanes on New Location</t>
  </si>
  <si>
    <t>Construct Two Lanes on New Location</t>
  </si>
  <si>
    <t>Museum Drive to SR 4000 (University Parkway). Widen to Multi-Lanes with Curb and Gutter.</t>
  </si>
  <si>
    <t>US 52 to NC 66 in Rural Hall.  Widen to Multilanes.</t>
  </si>
  <si>
    <t>Modernize Roadway including Pavement Rehabilitation, and Interchange/Access and Safety Improvements</t>
  </si>
  <si>
    <t>SR 3973 (North Point Boulevard) to SR 1672 (Hanes Mill Road). Add Additional Lanes.</t>
  </si>
  <si>
    <t>Henderson Street</t>
  </si>
  <si>
    <t>SR 1002 (Bringle Ferry Road)</t>
  </si>
  <si>
    <t>SR 1002 (Bringle Ferry Road) to US 29/70 (Main Street). Widen to Multi-Lanes, Grade Separation Over North Carolina and Norfolk Southern Railroads and An Access Road to  Long Street.</t>
  </si>
  <si>
    <t>NC 66 in Kernersville (Forsyth County) to SR 2001 (Guilford County). Widen to Multi-Lanes.</t>
  </si>
  <si>
    <t>NC 150, SR 1516 (Airport Road) to West of Grants Creek. Widen to  Multi-Lanes.</t>
  </si>
  <si>
    <t>Construct Two Lanes on Multi- Lane Right of Way,</t>
  </si>
  <si>
    <t>SR 2120 (Long Ferry Road), Grade Separation at Southern Railway.</t>
  </si>
  <si>
    <t>Construct Grade Separation at Rice Street Over Piedmont High Speed Rail Corridor.</t>
  </si>
  <si>
    <t>NC 62 (Cloniger Street) to SR 2123 (National Highway). Widen to Multi-Lanes.</t>
  </si>
  <si>
    <t>I-40 to US 158. Convert to Four  Lane Median Section.</t>
  </si>
  <si>
    <t>US 311 Connector - New 4-Lane Median Divided Road from I-40 Business to I-40/US 311 interchange with a Parallel Bicycle and Pedestrian Facility.</t>
  </si>
  <si>
    <t>Kernersville Southern Loop Road (Phase I) - Widen Big Mill Farm and Hopkins Roads to a 2-Lane Arterial with sidewalk and bike lanes from Business I-40 to West Mountain Street and Build An interchange at Business I-40.</t>
  </si>
  <si>
    <t>Williams Road Bridge Over US 421 - Widen Bridge Over US 421,4-Lanes-Curb and Gutter Bike Lanes and Sidewalk with Roundabouts.</t>
  </si>
  <si>
    <t>Bellaire Circle/Whitehall Village Lane) to Harley Drive, Widen to Multi-Lanes</t>
  </si>
  <si>
    <t>Forum Parkway Connector - New 2 Lane Road from Forum Parkway to NC 66 (University Parkway)</t>
  </si>
  <si>
    <t>Widen to a  3 Lanes with Wide Paved Shoulders Transitioning to 3 Lanes with Curb &amp; Gutter with Wide Outside Lanes &amp; Sidewalks from Baltimore Road to NC 801. Widen to 3 Lanes with Curb &amp; Gutter with Wide Outside Lanes &amp; Sidewalks from NC 801 to Yadkin River. Widen to 3 Lanes with Curb &amp; Gutter with Wide Outside Lanes &amp; Sidewalks from Harper Rd  to Lewisville Clemmons Rd.</t>
  </si>
  <si>
    <t>NC 801 - Widen to Multi-Lanes. 3 Lanes from US 158 to Redland Road.</t>
  </si>
  <si>
    <t>Martin Luther King Jr. Drive Extension - New 2-Lane Median Divided Road from Marshall Street to Northwest Boulevard.</t>
  </si>
  <si>
    <t>Hickory Tree Road - Widen to Multi-Lane Road (3 Or More Lanes) from US 52 to NC 150.</t>
  </si>
  <si>
    <t>Stratford-Ebert Street Connector - New 3-Lane Road from Ebert Road to the End of Kimwell Drive.</t>
  </si>
  <si>
    <t>West Mountain Street - Widen to a 3-Lane Road from Old Greensboro Road to Old Hollow Road.</t>
  </si>
  <si>
    <t>Construct a New interchange at the intersection of I-85 Business/US 29/70 and Old Greensboro Road.</t>
  </si>
  <si>
    <t>Fs 0707B High Point Airport Connector</t>
  </si>
  <si>
    <t>Widen interstate from 4 Lanes to Six Lanes Between US 311 and I-40 Bus./US 421.</t>
  </si>
  <si>
    <t>This Bypass Will Improve the Traffic Flow For Misenheimer</t>
  </si>
  <si>
    <t>Widen to 2 - 12 Foot Lanes</t>
  </si>
  <si>
    <t>New Alignment of NC 152/Church Street. Bypass of Downtown China Grove.</t>
  </si>
  <si>
    <t>Widen Julian Road from 2 Lanes to 4 Lanes from Jake Alexander Boulevard to Summit Corporate Center.</t>
  </si>
  <si>
    <t>Widen Old Concord Road from 2 Lanes to 4 Lanes from town Creek to Ritchie Road</t>
  </si>
  <si>
    <t>Improve Roadway</t>
  </si>
  <si>
    <t>Extend a Median Divided 4 Lane Cross Section from Stokes Ferry Road to I-85.</t>
  </si>
  <si>
    <t>Widen to Multi-Lanes from Existing Four Lanes at Randolph County Line to Existing Four Lanes near Pee Dee River..</t>
  </si>
  <si>
    <t>NC 24/27 in Troy to NC 47 in Denton. Widen Existing Two-Lane Cross Section; Improve Shoulders; Add Turn Lanes at Traffic Generators; Improve Signalization. Provide Bicycle Accomodation</t>
  </si>
  <si>
    <t>Widen to Multi-Lane Facility from SR 1345 (Blaise Church Road) to Boyce Drive. Widen to 3-Lane Facility from Boyce Drive to SR 1408 (Cana Road).</t>
  </si>
  <si>
    <t>Widen to a 4-Lane Faciliy. Greater Than 2-Foot Shoulder For Bicycles on US 158 from Milling Road to Harvest Way.</t>
  </si>
  <si>
    <t>Widen US 311 to Four Lane Facility in Two Different Locations Where there Is No on-Street Parking.  - NC 65 to Second Street in Walnut Cove. - Seventh Street to NC-89 intersection in Walnut Cove. - Second Street to Seventh Street Will Be Left Alone Du</t>
  </si>
  <si>
    <t>Widen to 2 12-Foot Lanes.</t>
  </si>
  <si>
    <t>Widen to 4-Lanes Divided with Raised Median-Curb and Gutter</t>
  </si>
  <si>
    <t>Widen to 6-Lanes with Raised Median-Curb and Gutter</t>
  </si>
  <si>
    <t>9th Street</t>
  </si>
  <si>
    <t>Winston Road Streetscape, Phase Iii; from 9th Street to Biesecker Road in Lexington</t>
  </si>
  <si>
    <t>SR 1493 (Frye Bridge Rd/Welcomearcadia Rd) to US 64. Widen to Multi-Lanes. Add to Stip.</t>
  </si>
  <si>
    <t>County Line to SR 1493 (Frye Bridge/Welcomearcadia Rd).  Widen to Multi-Lanes.  Add to Stip</t>
  </si>
  <si>
    <t>Widening to 2-12 Foot Lanes with 2 Foot Shoulder.  Heavy Truck Traffic, Logging Trucks, with Narrow Roads Make This a Hazardoustrip.
  Part to Tip Project R-3801.</t>
  </si>
  <si>
    <t>Re-Construct interchange at intersection of I-85 Business/US 29/70 &amp; US 64 East of Lexington</t>
  </si>
  <si>
    <t>Convert Existing Grade Separation at Trinity Church Road to Full interchange</t>
  </si>
  <si>
    <t>N. Main St./Piney Grove Rd. Connector-New 2 Lane Divided W/Bike Accommodations and Sidewalk</t>
  </si>
  <si>
    <t>the Great Wagon Road/Lewisville-Clemmons Road Extension-New 3 Lanew/Bike andsidewalk</t>
  </si>
  <si>
    <t>Peace Haven/Styers Ferry Roadconn.-New 2 Lanew/Bike and sidewalk</t>
  </si>
  <si>
    <t>Glenn Hi Road Extension-New 4 Lanedivided W/Bikeand Sidewalk</t>
  </si>
  <si>
    <t>Piney Grove Road (SR 1969)-3 Lane W/Bikeand Sidewalk</t>
  </si>
  <si>
    <t>Peace Haven/Styers Ferry Rd.Conn.-New 2 Lane with Bike and sidewalk (This section includes a bridge over the Northern Beltway)</t>
  </si>
  <si>
    <t>Widen to 6 Lane Freeway.</t>
  </si>
  <si>
    <t>H140124</t>
  </si>
  <si>
    <t xml:space="preserve">SR-2576 </t>
  </si>
  <si>
    <t>Intersection of Newsome Road and Innes Street</t>
  </si>
  <si>
    <t>Bendix Drive</t>
  </si>
  <si>
    <t>Construct a new 3-lane roadway between Bendix Drive and Newsome Road</t>
  </si>
  <si>
    <t>H140443</t>
  </si>
  <si>
    <t>Add lanes to I-40</t>
  </si>
  <si>
    <t>H140454</t>
  </si>
  <si>
    <t>SR 1442 Redland Road</t>
  </si>
  <si>
    <t>Convert grade separation at I-40 and Redland Road to modified diamond interchange (3 ramps and 1 loop)</t>
  </si>
  <si>
    <t>H140560</t>
  </si>
  <si>
    <t xml:space="preserve">U-2579 </t>
  </si>
  <si>
    <t>I-74 Winston-Salem Northern Beltway (Eastern Section)</t>
  </si>
  <si>
    <t>I-74/US 311</t>
  </si>
  <si>
    <t>Construct Freeway on New Location as a Toll Facility
U2579 AA, AB, C, D, E, F, R-2247EB</t>
  </si>
  <si>
    <t>H141289</t>
  </si>
  <si>
    <t>Upgrade intersection with railroad crossing improvements</t>
  </si>
  <si>
    <t>H141543</t>
  </si>
  <si>
    <t>SR-1891 Peace Haven Rd.</t>
  </si>
  <si>
    <t>SR 1348 Robinhood Rd.</t>
  </si>
  <si>
    <t>Widen Peace Haven Rd. to 4 lanes with sidewalks and bike lanes with left turn lanes at Country Club Rd. and Robinhood Rd.</t>
  </si>
  <si>
    <t>H141661</t>
  </si>
  <si>
    <t>SR-1163 22nd St.</t>
  </si>
  <si>
    <t>Main St. SR 2739</t>
  </si>
  <si>
    <t>West A  St. SR 1100</t>
  </si>
  <si>
    <t>Widen and part on new location. Add bike lanes and sidewalks 2-lane road.</t>
  </si>
  <si>
    <t>H141673</t>
  </si>
  <si>
    <t>SR-2739 Main St.</t>
  </si>
  <si>
    <t>Winecoff School Rd. SR 1790 in Cabarrus County</t>
  </si>
  <si>
    <t>Kimball Rd. SR 1211 in Rowan County</t>
  </si>
  <si>
    <t>Improve Roadway incorporating bike lanes and sidewalks from Concord to China Grove</t>
  </si>
  <si>
    <t>H141733</t>
  </si>
  <si>
    <t xml:space="preserve">NC-704 </t>
  </si>
  <si>
    <t>Rockingham County Line</t>
  </si>
  <si>
    <t>Widen NC 704 from the existing 10-foot lanes to 12-foot lanes from NC 8 to NC 770 and then from NC 772 to the Rockingham County Line</t>
  </si>
  <si>
    <t>H141964</t>
  </si>
  <si>
    <t>- West Lexington Avenue</t>
  </si>
  <si>
    <t>Kinsington Drive</t>
  </si>
  <si>
    <t>Widen existing road to a three lane curb and gutter facility with bike lanes and sidewalks on both sides.</t>
  </si>
  <si>
    <t>H142225</t>
  </si>
  <si>
    <t>Salisbury Street</t>
  </si>
  <si>
    <t>Install a new 90 degree intersection and close the end of Salisbury Street
(Former SPOTID:  H141405)</t>
  </si>
  <si>
    <t>Cost to NCDOT</t>
  </si>
  <si>
    <t>Overall Preliminary Ranking Score Division Needs (SPOT Score+Division Criteria Score) Max is 75</t>
  </si>
  <si>
    <t>Description</t>
  </si>
  <si>
    <t>DE Local Input Points Awarded</t>
  </si>
  <si>
    <t>Criteria Score Compononent (25% Weight)</t>
  </si>
  <si>
    <t>med</t>
  </si>
  <si>
    <t>low</t>
  </si>
  <si>
    <t xml:space="preserve">Division </t>
  </si>
  <si>
    <t>Cost.</t>
  </si>
  <si>
    <t>Cost/Public Support.</t>
  </si>
  <si>
    <t>Not supported by MPO</t>
  </si>
  <si>
    <t>Cost/Priority</t>
  </si>
  <si>
    <t>No Env. Doc./Cost.</t>
  </si>
  <si>
    <t>Cost/Impacts.</t>
  </si>
  <si>
    <t>Cost/Regional Project.</t>
  </si>
  <si>
    <t>Cost/Scope.</t>
  </si>
  <si>
    <t>Cost/Support/Typical section consistency</t>
  </si>
  <si>
    <t>Not supported by MPO/Scope</t>
  </si>
  <si>
    <t>Scope</t>
  </si>
  <si>
    <t>Needs GWR H111224 First</t>
  </si>
  <si>
    <t>Not supported by MPO/Cost</t>
  </si>
  <si>
    <t>Needs/Impacts</t>
  </si>
  <si>
    <t>Cost/Need.</t>
  </si>
  <si>
    <t>Regional/Support.</t>
  </si>
  <si>
    <t>R-2903 needs to be in place.</t>
  </si>
  <si>
    <t>Interchange Modification--Convert Half Diamond interchange at NC 109 to Full Diamond and Remove Half Diamond interchange at Clemmonsville Road.  Also Remove one-Way Service Roads Between Clemmonsville Road and NC 109</t>
  </si>
  <si>
    <t>Regional.</t>
  </si>
  <si>
    <t>Cost/Regional.</t>
  </si>
  <si>
    <t>Cost/Re-scope due to P-5206A interchange</t>
  </si>
  <si>
    <t>First County</t>
  </si>
  <si>
    <t>Davie</t>
  </si>
  <si>
    <t>Rowan</t>
  </si>
  <si>
    <t>Surry</t>
  </si>
  <si>
    <t>Forsyth</t>
  </si>
  <si>
    <t>Guilford</t>
  </si>
  <si>
    <t>Davidson</t>
  </si>
  <si>
    <t>Stokes</t>
  </si>
  <si>
    <t>Stanly</t>
  </si>
  <si>
    <t>Montgomery</t>
  </si>
  <si>
    <t>Cost/Regional</t>
  </si>
  <si>
    <t>Div. 7 Project</t>
  </si>
  <si>
    <t>Regional</t>
  </si>
  <si>
    <t>Regional Impact Quantiative Score
(Out of 70)</t>
  </si>
  <si>
    <t>Corridor Connectivity  (yes or no)</t>
  </si>
  <si>
    <t>Corridor Connectivity 20%</t>
  </si>
  <si>
    <t>Safety 25%</t>
  </si>
  <si>
    <t>Criteria Score Compononent (15% Weight)</t>
  </si>
  <si>
    <t>Overall Preliminary Ranking Score Regional Needs (SPOT Score+Regional Criteria Score) 85 max</t>
  </si>
  <si>
    <t>yes</t>
  </si>
  <si>
    <t>Requires Env. Doc. Reevaluation.</t>
  </si>
  <si>
    <t>Cost</t>
  </si>
  <si>
    <t>Regional cost cap and I-74 local priority</t>
  </si>
  <si>
    <t>no</t>
  </si>
  <si>
    <t>Cost and impacts.  Statewide project.</t>
  </si>
  <si>
    <t>Cost and no Env. Doc.</t>
  </si>
  <si>
    <t>Cost and long range project</t>
  </si>
  <si>
    <t>Cost and ROW/Bal</t>
  </si>
  <si>
    <t>Cost and typical section consistency issues</t>
  </si>
  <si>
    <t>Cost/Need at this time</t>
  </si>
  <si>
    <t>Yadkin Valley Rd.</t>
  </si>
  <si>
    <t>Interchange project B-3835 took care of problem</t>
  </si>
  <si>
    <t>Already multilane</t>
  </si>
  <si>
    <t>Cost/impacts</t>
  </si>
  <si>
    <t>Out of date project</t>
  </si>
  <si>
    <t>Cost/connection</t>
  </si>
  <si>
    <t>Regional Summary - All Points Combined</t>
  </si>
  <si>
    <t>Double Click to Open</t>
  </si>
  <si>
    <t>Division Summary - All Points Combined</t>
  </si>
  <si>
    <t>Cabarrus Rowan MPO</t>
  </si>
  <si>
    <t>N/A</t>
  </si>
  <si>
    <t>NS Main</t>
  </si>
  <si>
    <t>Kannapolis</t>
  </si>
  <si>
    <t>Construct grade separated crossing at or near 22nd Street, in coordination with two at-grade crossing closures (724399C and 724398V), to increase safety of rail and highway traffic in Kannapolis.</t>
  </si>
  <si>
    <t>Construct Track and/or Structure Improvements (Freight Service)</t>
  </si>
  <si>
    <t>R142239</t>
  </si>
  <si>
    <t>Isothermal RPO</t>
  </si>
  <si>
    <t>NS S line</t>
  </si>
  <si>
    <t>Salisbury, Statesville, Hickory Conover, Valdese, Morganton, Marion, Old Fort, Black Mountain, Asheville</t>
  </si>
  <si>
    <t>New passenger service between Salisbury and Asheville</t>
  </si>
  <si>
    <t>Construct Track and/or Structure Improvements (Passenger Service)</t>
  </si>
  <si>
    <t>R141903</t>
  </si>
  <si>
    <t>Salisbury, Statesville, Conover, Valdese, Morganton, Marion, Old Fort, Black Mountain, Asheville</t>
  </si>
  <si>
    <t>Improve stations between Asheville and Salisbury to allow passenger service.</t>
  </si>
  <si>
    <t>Construct Facility and/or Station Improvements (Passenger Service)</t>
  </si>
  <si>
    <t>R142238</t>
  </si>
  <si>
    <t>High Point Urban Area MPO</t>
  </si>
  <si>
    <t>Lexington</t>
  </si>
  <si>
    <t>Kimberly Clark lead in Lexington, Davidson County. Allows the local train to clear the mainline track during switching operations, increasing network fluidity for freight &amp; passenger traffic.</t>
  </si>
  <si>
    <t>R140010</t>
  </si>
  <si>
    <t>Linwood</t>
  </si>
  <si>
    <t xml:space="preserve">Extend three forwarding tracks by ~1,000'  each to eliminate the need to leave outbound tonnage in the Class Yard due to insufficient track space. Also extend pullback tracks. Replace the pullback cage building at Linwood Yard with a new North End Tower. A utility position reporting at the cage will be replaced by a new Yardmaster position. Supports an additional 165 cars/day that are being handled at Linwood.  </t>
  </si>
  <si>
    <t>R140005</t>
  </si>
  <si>
    <t>First MPO/RPO</t>
  </si>
  <si>
    <t>Overall Preliminary Ranking Score Regional Needs (SPOT Score+Division Criteria Score) Max is 85</t>
  </si>
  <si>
    <t>Safety</t>
  </si>
  <si>
    <t xml:space="preserve"> Congestion</t>
  </si>
  <si>
    <t>Regional Impact Quantitative Score
(Out of 70)</t>
  </si>
  <si>
    <t>Construction Cost</t>
  </si>
  <si>
    <t>Right of Way Cost</t>
  </si>
  <si>
    <t>Ending Track Milepost</t>
  </si>
  <si>
    <t>Beginning Track Milepost</t>
  </si>
  <si>
    <t>Rail Line</t>
  </si>
  <si>
    <t>City(ies)/Town(s)</t>
  </si>
  <si>
    <t>Project Description</t>
  </si>
  <si>
    <t>Project Type</t>
  </si>
  <si>
    <t>STI Tier</t>
  </si>
  <si>
    <t>Regional Rail</t>
  </si>
  <si>
    <t>Congestion 30%</t>
  </si>
  <si>
    <t xml:space="preserve">Congestion </t>
  </si>
  <si>
    <t>Division Needs Quantitative Score
(Out of 50)</t>
  </si>
  <si>
    <t>Division Rail</t>
  </si>
  <si>
    <t>Davie County</t>
  </si>
  <si>
    <t>Construct a sidewalk along Milling Road from US 158 to Elisha Creek Dr 
(Former SPOTID:  B141950)</t>
  </si>
  <si>
    <t>Elisha Creek Dr</t>
  </si>
  <si>
    <t>Bike&amp;Ped, Division Needs</t>
  </si>
  <si>
    <t>B142226</t>
  </si>
  <si>
    <t>Rowan County</t>
  </si>
  <si>
    <t xml:space="preserve">Construct Alternate route including spur from Grants Creek through center of Spencer expanding the 3rd Street sidewalk, then follow Hwy 29 North to Yadkin River
</t>
  </si>
  <si>
    <t>Yadkin River</t>
  </si>
  <si>
    <t>3rd Street</t>
  </si>
  <si>
    <t>3rd Street Greenway</t>
  </si>
  <si>
    <t>B141350</t>
  </si>
  <si>
    <t>Forsyth County</t>
  </si>
  <si>
    <t xml:space="preserve">Construct approximately 6,760 linear feet of ten (10') foot wide greenway connecting the existing end of the Muddy Creek Greenway at Country Club Road to the Ivy Stone Neighborhood, just north of Highway 421
</t>
  </si>
  <si>
    <t>Highway 421</t>
  </si>
  <si>
    <t>Country Club Road</t>
  </si>
  <si>
    <t>Muddy Creek Greenway Phases III and V</t>
  </si>
  <si>
    <t>B142084</t>
  </si>
  <si>
    <t xml:space="preserve">Construct approximately 3,535 linear feet of ten (10') foot wide greenway connecting the end of a proposed and funded greenway to Somerset Drive
</t>
  </si>
  <si>
    <t>Somerset Drive</t>
  </si>
  <si>
    <t>Atwood Road</t>
  </si>
  <si>
    <t>Little Creek Greenway Phase IIA</t>
  </si>
  <si>
    <t>B142082</t>
  </si>
  <si>
    <t xml:space="preserve">Construct China Grove Spur - Grants Creek greenway (NC 152 to east of Kimball Road).
</t>
  </si>
  <si>
    <t>US 152 West</t>
  </si>
  <si>
    <t>East of Kimball Road</t>
  </si>
  <si>
    <t>China Grove Spur</t>
  </si>
  <si>
    <t>B140574</t>
  </si>
  <si>
    <t xml:space="preserve">Construct 4,398 linear feet of 5' sidewalk on the east side of South Martin Street from Old Hollow Road to Darrow Road and on the south side of Bellaire Circle from Old Hollow Road to Martin Street
</t>
  </si>
  <si>
    <t>Darrow Road</t>
  </si>
  <si>
    <t>South Martin Street and Bellaire Circle Sidewalk</t>
  </si>
  <si>
    <t>B142191</t>
  </si>
  <si>
    <t xml:space="preserve">Construct approximately 8,810 linear feet of ten (10') foot wide greenway connecting the existing Muddy Creek Greenway to Yadkinville Road
</t>
  </si>
  <si>
    <t>Yadkinville Road</t>
  </si>
  <si>
    <t>Jefferson School Lane</t>
  </si>
  <si>
    <t>Muddy Creek Greenway Phase II</t>
  </si>
  <si>
    <t>B142077</t>
  </si>
  <si>
    <t>Construct 8,400 linear feet of ten (10')  foot wide Multiuse Off Road Path (Greenway) connecting downtown Kernersville with Triad Park</t>
  </si>
  <si>
    <t>East Mountain Street</t>
  </si>
  <si>
    <t>Reedy Fork Greenway</t>
  </si>
  <si>
    <t>B142047</t>
  </si>
  <si>
    <t xml:space="preserve">Sidewalk and Curb and Gutter on Walnut Street between 8th Street and 13th Street-2,000 LF, on 9th Street between Walnut Street and Forrest Avenue-2,100 LF, and on Locust Street between Walnut Street and Ashby Avenue-2,400 LF.
</t>
  </si>
  <si>
    <t>9th Street and Locust Street</t>
  </si>
  <si>
    <t>Walnut Street</t>
  </si>
  <si>
    <t>Woodrow Wilson Area Sidewalks</t>
  </si>
  <si>
    <t>B141675</t>
  </si>
  <si>
    <t>Widen paved shoulders to 4' along US 158 from SR 1600 (Milling Road) to Dogwood Lane</t>
  </si>
  <si>
    <t>Dogwood Lane</t>
  </si>
  <si>
    <t>B141944</t>
  </si>
  <si>
    <t xml:space="preserve">Construct 5,157 linear feet of 5' sidewalk on the east side of Martin Street, the south side of Annie Lane, and the east side of Avalee Street
</t>
  </si>
  <si>
    <t>Avalee Street</t>
  </si>
  <si>
    <t>Martin St</t>
  </si>
  <si>
    <t>North Martin Street / Annie Lane / Avalee Streets Sidewalk</t>
  </si>
  <si>
    <t>B142195</t>
  </si>
  <si>
    <t>Construct a sidewalk along US 601 from downtown Mocksville to Davie County High School</t>
  </si>
  <si>
    <t>Southwood Drive</t>
  </si>
  <si>
    <t>US 64 (Lexington Road)</t>
  </si>
  <si>
    <t>B141946</t>
  </si>
  <si>
    <t xml:space="preserve">Construct Landis Spur of the Grants Creek Greenway (US 29 and Grants Creek)
</t>
  </si>
  <si>
    <t>West of Kimball Rd.  SR 1211</t>
  </si>
  <si>
    <t>West Ryder Ave.  SR 1210</t>
  </si>
  <si>
    <t>Landis Spur</t>
  </si>
  <si>
    <t>B141686</t>
  </si>
  <si>
    <t xml:space="preserve">Construct greenway along Baker Branch Beginning at 8th Street Greenway to West 22nd Street and from Baker Branch to West A Street
</t>
  </si>
  <si>
    <t>W. 22nd Street and West A Street</t>
  </si>
  <si>
    <t>8th Street Greenway</t>
  </si>
  <si>
    <t>Baker Branch Greenway</t>
  </si>
  <si>
    <t>B140518</t>
  </si>
  <si>
    <t>Cabarrus County</t>
  </si>
  <si>
    <t xml:space="preserve">Construct a greenway from Rogers Lake Road to Bakers Creek Park along Irish Buffalo Creek 
</t>
  </si>
  <si>
    <t>Baker Creek Park</t>
  </si>
  <si>
    <t>Rogers Lake Road</t>
  </si>
  <si>
    <t>Irish Buffalo Creek Greenway</t>
  </si>
  <si>
    <t>B140529</t>
  </si>
  <si>
    <t xml:space="preserve">Construct N. Main Street sidewalk Phase I (12th Street to 22nd Street)
</t>
  </si>
  <si>
    <t>22nd Street</t>
  </si>
  <si>
    <t>12th Street</t>
  </si>
  <si>
    <t>N. Main Street Sidewalk</t>
  </si>
  <si>
    <t>B140566</t>
  </si>
  <si>
    <t>Construct 8,200 linear feet of ten (10')  foot wide Multiuse Off Road Path (Greenway) extending the already funded 1st phase of Kerners Mill Creek Greenway from the Kilburn neighborhood west to Hopkins Road and associated neighborhoods</t>
  </si>
  <si>
    <t>2649 (Hopkins Road)</t>
  </si>
  <si>
    <t>Kilburn Way Lane</t>
  </si>
  <si>
    <t>Kerners Mill Creek Greenway Phase II</t>
  </si>
  <si>
    <t>B142051</t>
  </si>
  <si>
    <t xml:space="preserve">Construct 6,200 linear feet of 10Æ greenway from existing greenway at Marketplace Mall to Forsyth Tech
</t>
  </si>
  <si>
    <t>Weatherwood Court</t>
  </si>
  <si>
    <t>Hutton Street</t>
  </si>
  <si>
    <t>Salem Creek Greenway</t>
  </si>
  <si>
    <t>B142088</t>
  </si>
  <si>
    <t xml:space="preserve">Construct 3,200 linear feet of 5' sidewalk on three streets in neighborhoods abuting Old Greensboro Road, including Barbara Jane Avenue, Byerly Road, and Barry Street
</t>
  </si>
  <si>
    <t>Barry Street</t>
  </si>
  <si>
    <t>Barbara Jane Avenue</t>
  </si>
  <si>
    <t>Old Greensboro Road Sidewalk Package</t>
  </si>
  <si>
    <t>B142176</t>
  </si>
  <si>
    <t xml:space="preserve">Construct 11,352 linear feet of 10' greenway from existing greenway at Bethabara Park to West Hanes Mill Road
</t>
  </si>
  <si>
    <t>West Hanes Mill Road</t>
  </si>
  <si>
    <t>Bethabara Road</t>
  </si>
  <si>
    <t>Mill Creek Greenway Phase I</t>
  </si>
  <si>
    <t>B142100</t>
  </si>
  <si>
    <t xml:space="preserve">Construct 6,600 linear feet of 5' sidewalk on three streets in the Ardmore neighborhood, including Watson Avenue, Madison Avenue, and Deborah Lane
</t>
  </si>
  <si>
    <t>Ardsley Street</t>
  </si>
  <si>
    <t>Deborah Lane</t>
  </si>
  <si>
    <t>Ardmore Sidewalk Package</t>
  </si>
  <si>
    <t>B142181</t>
  </si>
  <si>
    <t>Construct 1,500 linear feet of 5' Sidewalk along one side of the road  extending the existing sidewalk between the funded Kerners Mill Creek Greenway Phase I and Downtown Kernersville to reach Kernersville Elementary School and Fourth of July Park</t>
  </si>
  <si>
    <t>Baxter Street</t>
  </si>
  <si>
    <t>Oakhurst Sidewalk Extension</t>
  </si>
  <si>
    <t>B142069</t>
  </si>
  <si>
    <t xml:space="preserve">Consruct approximately 600 linear feet of 5' Sidewalk along one side of the road connecting Hopkins Road sidewalk in front of Kerner Ridge Assisted Living and Robinwood Senior Living to the existing sidewalk on Old Winston Road and extending it </t>
  </si>
  <si>
    <t>2648 (Old Winston Road)</t>
  </si>
  <si>
    <t>Hopkins Road</t>
  </si>
  <si>
    <t>Old Winston Road Sidewalk</t>
  </si>
  <si>
    <t>B142073</t>
  </si>
  <si>
    <t>Construct 2300 linear feet of 5' Sidewalk along one side of the road within existing right-of-way connecting Wynnfield Court to Fourth of July Park and Kernersville Elementary School beyond it via an existing sidewalk network</t>
  </si>
  <si>
    <t>Dobson Street</t>
  </si>
  <si>
    <t>Bodenhamer Street Sidewalk (NC66)</t>
  </si>
  <si>
    <t>B142054</t>
  </si>
  <si>
    <t xml:space="preserve">Construct a pedestrian Bridge over the proposed Salem Creek Connector between the main campus and athletic facilities
</t>
  </si>
  <si>
    <t>Martin Luther King, Jr. Drive</t>
  </si>
  <si>
    <t>Reynolds Park Road</t>
  </si>
  <si>
    <t>WSSU Bridge</t>
  </si>
  <si>
    <t>B142197</t>
  </si>
  <si>
    <t>Waiting for U-2924 Road project to be completed.</t>
  </si>
  <si>
    <t xml:space="preserve">Construct approximately 16,000 linear feet of five (5') foot wide sidewalk to fill in missing segments and provide other pedestrian facilities throughout the corridor, such as pedestrian signals, crosswalks, bridges, and refuge islands.
</t>
  </si>
  <si>
    <t>Mercantile Drive</t>
  </si>
  <si>
    <t>Deacon Boulevard</t>
  </si>
  <si>
    <t>University Parkway Sidewalk</t>
  </si>
  <si>
    <t>B142105</t>
  </si>
  <si>
    <t xml:space="preserve">Construct approximately 8,000 linear feet of five (5') foot wide sidewalk along one side of the road to be located within the existing right-of-way connecting existing sidewalk segments
</t>
  </si>
  <si>
    <t>Lockland Avenue</t>
  </si>
  <si>
    <t>Bolton Street</t>
  </si>
  <si>
    <t>Silas Creek Parkway Sidewalk</t>
  </si>
  <si>
    <t>B142160</t>
  </si>
  <si>
    <t>Scope - Bridge need replacing</t>
  </si>
  <si>
    <t xml:space="preserve">Construct approximately 4,000 linear feet of five (5') foot wide sidewalk along one side of the road to be located within the existing right-of-way connecting existing sidewalk segments
</t>
  </si>
  <si>
    <t>Hanes Mall Boulevard</t>
  </si>
  <si>
    <t>Jonestown Road Sidewalk</t>
  </si>
  <si>
    <t>B142158</t>
  </si>
  <si>
    <t>Division Bike and Ped</t>
  </si>
  <si>
    <t>Winston Salem Urban Area MPO</t>
  </si>
  <si>
    <t>Support Vehicle to provide daily maintenance and supervisory functions related to PART Express services.</t>
  </si>
  <si>
    <t>Expansion-Fixed Route-New Route</t>
  </si>
  <si>
    <t>Expansion Vehicle</t>
  </si>
  <si>
    <t>PART Support Vehicle - Winston-Salem</t>
  </si>
  <si>
    <t>T130089</t>
  </si>
  <si>
    <t xml:space="preserve">Expansion fleet vehicle - 40' Bus to expand passenger capacity on PART Express system operating on route corridors  along US 52. </t>
  </si>
  <si>
    <t>Expansion-Fixed Route - Headway Reduction</t>
  </si>
  <si>
    <t>PART Surry Express #2</t>
  </si>
  <si>
    <t>T130087</t>
  </si>
  <si>
    <t xml:space="preserve">Expansion fleet vehicle- 40' Bus to expand passenger capacity of PART Express system operating on route corridors US 220 Surry Express. </t>
  </si>
  <si>
    <t>PART Surry Express #1</t>
  </si>
  <si>
    <t>T130083</t>
  </si>
  <si>
    <t xml:space="preserve">Expansion fleet vehicles  - 40' Bus to expand passenger capacity on PART Express system operating on route WS Express. </t>
  </si>
  <si>
    <t>PART Winston Salem Express #2</t>
  </si>
  <si>
    <t>T130091</t>
  </si>
  <si>
    <t>Expansion fleet vehicles -  40' Bus) to expand passenger capacity on PART Express system operating on route WS Express</t>
  </si>
  <si>
    <t>PART Winston Salem Express</t>
  </si>
  <si>
    <t>T130088</t>
  </si>
  <si>
    <t>Expansion fleet vehicle - LTV to expand collector and shuttle vehicle fleet to meet local service demands in and around the Airport Area and the newly developed Veterans Hospital in Kernersville.  In addition, business park service and deviated fixed route services along the Hwy. 68 corridor.</t>
  </si>
  <si>
    <t>PART Airport Area Hub Shuttle Service LTV #1 FY16</t>
  </si>
  <si>
    <t>T130075</t>
  </si>
  <si>
    <t>Safety *</t>
  </si>
  <si>
    <t xml:space="preserve"> Congestion *</t>
  </si>
  <si>
    <t>Regional Impact Total Score</t>
  </si>
  <si>
    <t>Federal Share</t>
  </si>
  <si>
    <t>Local Share</t>
  </si>
  <si>
    <t>State Share</t>
  </si>
  <si>
    <t>Total Project Cost</t>
  </si>
  <si>
    <t>Specific Project Improvement Type</t>
  </si>
  <si>
    <t>NCDOT Division</t>
  </si>
  <si>
    <t>Route Facility Name</t>
  </si>
  <si>
    <t>SpotID</t>
  </si>
  <si>
    <t>Regional Transit</t>
  </si>
  <si>
    <t>*Safety and congestion given constant values due to nonapplicability of data.</t>
  </si>
  <si>
    <t>Inter-modal transportation facility in Winston-Salem, Forsyth County. Regional and local bus terminal and later adding passenger rail service.
The City of Winston-Salem is proposing an inter-modal transportation facility in Winston-Salem, Forsyth County, North Carolina, using a restored former passenger rail station located near downtown (Union Station). The City envisions Union Station initially ... Use SpotID: T130085 on Connect Site for additional info.</t>
  </si>
  <si>
    <t>Facilities-Facility (Age or Obsolete)</t>
  </si>
  <si>
    <t>Facility</t>
  </si>
  <si>
    <t>Winston-Salem Inter-Modal Transportation Facility FY17</t>
  </si>
  <si>
    <t>T130085</t>
  </si>
  <si>
    <t>Congestion *</t>
  </si>
  <si>
    <t>Division Needs Total Score</t>
  </si>
  <si>
    <t>Division Transit</t>
  </si>
  <si>
    <t>High Point MPO</t>
  </si>
  <si>
    <t>Construct 1-9 Unit, 1-10 Unit, and 1-6 Unit T- Hangars. (includes Project Request Numbers: 2533/2537/2536 )</t>
  </si>
  <si>
    <t>T-HANGAR CONSTRUCTION (3 UNITS/PHASES)</t>
  </si>
  <si>
    <t>EXX - Davidson County Airport</t>
  </si>
  <si>
    <t>2100 - Hangers and Economic Development</t>
  </si>
  <si>
    <t>Aviation</t>
  </si>
  <si>
    <t>A130286</t>
  </si>
  <si>
    <t>Cabarrus-Rowan MPO</t>
  </si>
  <si>
    <t>Add corporate hangars on west side of Runway 2-20 (includes Project Request Numbers: 3117 )</t>
  </si>
  <si>
    <t>CORPORATE CAMPUS</t>
  </si>
  <si>
    <t>RUQ - Rowan County Airport</t>
  </si>
  <si>
    <t>A130067</t>
  </si>
  <si>
    <t>Replace existing shade ports with a new 10-Unit T-Hangar.  Existing shade ports are currently in poor condition. (includes Project Request Numbers: 3096 )</t>
  </si>
  <si>
    <t>T-HANGARS</t>
  </si>
  <si>
    <t>A130066</t>
  </si>
  <si>
    <t>New fuel farm on west side of Runway 2-20. (includes Project Request Numbers: 3116 )</t>
  </si>
  <si>
    <t>FUEL FARM</t>
  </si>
  <si>
    <t>3000 - Other</t>
  </si>
  <si>
    <t>A130068</t>
  </si>
  <si>
    <t>Expand existing GA apron by approximately 15,000 square yards to provide an additional 30 tie downs for aircraft and provide an area of increased pavement strength to facilitate parking of heavy aircraft. (includes Project Request Numbers: 2517 )</t>
  </si>
  <si>
    <t>GA APRON EXPANSION (APPROX. 15,000 SY) WITH 30 ADDITIONAL TIE DOWNS</t>
  </si>
  <si>
    <t>1210 - Design</t>
  </si>
  <si>
    <t>A130284</t>
  </si>
  <si>
    <t>Design and construct a new terminal building, parking lot and access road on the west side of the airfield.  This area will be used as future development of the airport. (includes Project Request Numbers: 3097 )</t>
  </si>
  <si>
    <t>NEW TERMINAL BUILDING, PARKING AND ACCESS ROAD</t>
  </si>
  <si>
    <t>1305 - Construct new terminal building</t>
  </si>
  <si>
    <t>A130065</t>
  </si>
  <si>
    <t>Purchase of 24.6 acres from Park Dale Mills. (includes Project Request Numbers: 2713 )</t>
  </si>
  <si>
    <t>LAND ACQUISITION</t>
  </si>
  <si>
    <t>1215 - Land Acquisition- Aircraft Apron Construction</t>
  </si>
  <si>
    <t>A130063</t>
  </si>
  <si>
    <t>Winston Salem Forsyth MPO</t>
  </si>
  <si>
    <t>Land Acquisition and Easements in Runway Approaches (acquisition in the Runway 4 approach, 5 acres;  easements in approaches to 15 and 33, approx. 37 acres). (includes Project Request Numbers: 3150 )</t>
  </si>
  <si>
    <t>LAND ACQUISITION AND EASEMENTS IN RUNWAY APPROACHES</t>
  </si>
  <si>
    <t>INT - Smith Reynolds Airport</t>
  </si>
  <si>
    <t>105 - Land Acquisition - Runway Approach (easement and/or fee simple).</t>
  </si>
  <si>
    <t>A130516</t>
  </si>
  <si>
    <t>New apron on the west side of the Runway 2-20 to provide access for future terminal area. (includes Project Request Numbers: 2712 )</t>
  </si>
  <si>
    <t>NEW TERMINAL APRON</t>
  </si>
  <si>
    <t>A130062</t>
  </si>
  <si>
    <t>Partial parallel taxiway on west side of Runway 2-20.  This portion of the parallel taxiway will connect the proposed terminal apron to the end of Runway 2. (includes Project Request Numbers: 3115 )</t>
  </si>
  <si>
    <t>WEST PARALLEL TAXIWAY</t>
  </si>
  <si>
    <t>1110 - Design</t>
  </si>
  <si>
    <t>A130061</t>
  </si>
  <si>
    <t xml:space="preserve">Extend taxilane to northeast to viable development area.  Phase 1 would use the earthen material removed from the terrain obstruction area east of Runway 15-33 for the site preparation.   Phase 2 includes paving and lighting of the new taxilane; Phase 3 includes extending the existing pavement northeast approx. 1,650 ft.to provide airfield access to potential MRO (maintenance, repair, and overhaul services) development. (includes Project Request Numbers: 2570/3147 </t>
  </si>
  <si>
    <t>TAXILANE EXT. FOR AVIATION DEV. (PH 1 &amp; 2))</t>
  </si>
  <si>
    <t>A130517</t>
  </si>
  <si>
    <t>The access to and from the airport terminal area is not efficient and sometimes dangerous.  This project would reconfigure the airport terminal access loop road and by necessity, reconfigure the layouts for short term and long term parking facilities, and modernize curbside drop-off zone and access lane. (includes Project Request Numbers: 2572 )</t>
  </si>
  <si>
    <t>LANDSIDE TERMINAL IMPROVEMENTS</t>
  </si>
  <si>
    <t>A130519</t>
  </si>
  <si>
    <t>Upgrade existing glideslope software and hardware. (includes Project Request Numbers: 2522 )</t>
  </si>
  <si>
    <t>GLIDESLOPE SYSTEM UPGRADE</t>
  </si>
  <si>
    <t>1610 - Rehabilitate / replace ground communication system</t>
  </si>
  <si>
    <t>A130285</t>
  </si>
  <si>
    <t>Rehabilitate existing apron pavement (approx. 22,000 SY).  By 2018, the apron pavement will be approximately 19 years old and rehabilitation is anticipated to be needed. (includes Project Request Numbers: 2520 )</t>
  </si>
  <si>
    <t>APRON REHABILITATION/STRENGTHEN (APPROX. 22,000 SY)</t>
  </si>
  <si>
    <t>435 - Reconstruct / Rehabilitate / Overlay - Apron</t>
  </si>
  <si>
    <t>A130287</t>
  </si>
  <si>
    <t>Prep. Site north of rehabilitated area for new T-Hangar and install new T-Hangar.  Extend north apron to add two (2) sets of T-Hangars.
 (includes Project Request Numbers: 3094/3118 )</t>
  </si>
  <si>
    <t xml:space="preserve"> APRON EXPANSION AND T-HANGAR &amp; T-HANGAR SITEWORK AND T-HANGARS</t>
  </si>
  <si>
    <t>1240 - Corporate and T-hanger Taxiways</t>
  </si>
  <si>
    <t>A130064</t>
  </si>
  <si>
    <t>Purchase property in Runway 20 Runway Protection Zone (includes Project Request Numbers: 2765 )</t>
  </si>
  <si>
    <t>LAND ACQUISITION RUNWAY 20 (RUNWAY PROTECTION ZONE)</t>
  </si>
  <si>
    <t>305 - Land Acquisition / Obstruction removal / Easement - RPZ</t>
  </si>
  <si>
    <t>A130070</t>
  </si>
  <si>
    <t>Purchase property in Runway 02 Runway Protection Zone (includes Project Request Numbers: 2707 )</t>
  </si>
  <si>
    <t>LAND ACQUISITION RUNWAY 02 (RUNWAY PROTECTION ZONE)</t>
  </si>
  <si>
    <t>A130069</t>
  </si>
  <si>
    <t>Environmental Document Preparation of the Runway 02 Extension project. (includes Project Request Numbers: 2708 )</t>
  </si>
  <si>
    <t>ENVIRONMENTAL DOCUMENTATION FOR 1,000-FOOT RUNWAY 02 EXTENSION</t>
  </si>
  <si>
    <t>510 - Environmental Assessment (EA)</t>
  </si>
  <si>
    <t>A130071</t>
  </si>
  <si>
    <t>500-foot extension of Runway 20 and 600-foot Extended Runway Safety Area with 3:1 slopes.  After the Runway 20 500-foot extension is complete, relocate and replace the existing Medium Intensity Approach Lighting System with Runway Alignment Indicator Lights and Glideslope.
 (includes Project Request Numbers: 2711/3095 )</t>
  </si>
  <si>
    <t>500-FOOT RUNWAY EXTENSION AND 600-FOOT ERunway Safety Area AND MALSR REPLACEMENT/GLIDESLOPE RELO</t>
  </si>
  <si>
    <t>525 - Design</t>
  </si>
  <si>
    <t>A130072</t>
  </si>
  <si>
    <t>Install a Runway 6 MALSR (Medium Intensity Approach Lighting System with Runway Alignment Indicator Lights) across I-85 including interchange lighting. (includes Project Request Numbers: 2949 )</t>
  </si>
  <si>
    <t>MALSR</t>
  </si>
  <si>
    <t>A130283</t>
  </si>
  <si>
    <t>There are existing terrain and trees east of Runway 15-33 that violate FAR Part 77 criteria (penetrations to imaginary surfaces that FAA requires to be kept clear).  This project would correct that issue by removing the terrain obstruction and transporting the earthen material to the north side of the airfield for use as site preparation for a taxilane extension project. (includes Project Request Numbers: 2569 )</t>
  </si>
  <si>
    <t>RUNWAY 15-33 TERRAIN OBSTRUCTION REMOVAL</t>
  </si>
  <si>
    <t>210 - Construct, expand, or repair</t>
  </si>
  <si>
    <t>A130518</t>
  </si>
  <si>
    <t>Cost To NCDOT</t>
  </si>
  <si>
    <t>Project Title</t>
  </si>
  <si>
    <t>Project Local ID</t>
  </si>
  <si>
    <t>Specific Improvement Type</t>
  </si>
  <si>
    <t>STI Network</t>
  </si>
  <si>
    <t>Mode</t>
  </si>
  <si>
    <t>Division Aviation</t>
  </si>
  <si>
    <t>Gave Div. 10   49 points for this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</si>
</sst>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s>
  <fonts count="35"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Arial"/>
      <family val="2"/>
    </font>
    <font>
      <sz val="10"/>
      <name val="Arial"/>
      <family val="2"/>
    </font>
    <font>
      <sz val="10"/>
      <name val="Times New Roman"/>
      <family val="1"/>
    </font>
    <font>
      <sz val="11"/>
      <color indexed="8"/>
      <name val="Calibri"/>
      <family val="2"/>
    </font>
    <font>
      <sz val="8.5"/>
      <name val="Microsoft Sans Serif"/>
      <family val="2"/>
    </font>
    <font>
      <sz val="10"/>
      <name val="MS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24"/>
      <color rgb="FFFF0000"/>
      <name val="Calibri"/>
      <family val="2"/>
      <scheme val="minor"/>
    </font>
    <font>
      <sz val="11"/>
      <color theme="1"/>
      <name val="Arial"/>
      <family val="2"/>
    </font>
    <font>
      <b/>
      <sz val="11"/>
      <color theme="1"/>
      <name val="Arial"/>
      <family val="2"/>
    </font>
    <font>
      <b/>
      <sz val="10"/>
      <color theme="1"/>
      <name val="Arial"/>
      <family val="2"/>
    </font>
    <font>
      <sz val="14"/>
      <color theme="1"/>
      <name val="Calibri"/>
      <family val="2"/>
      <scheme val="minor"/>
    </font>
    <font>
      <sz val="20"/>
      <color rgb="FFFF0000"/>
      <name val="Calibri"/>
      <family val="2"/>
      <scheme val="minor"/>
    </font>
    <font>
      <b/>
      <sz val="14"/>
      <color theme="1"/>
      <name val="Calibri"/>
      <family val="2"/>
      <scheme val="minor"/>
    </font>
    <font>
      <sz val="14"/>
      <color theme="1"/>
      <name val="Arial"/>
      <family val="2"/>
    </font>
    <font>
      <b/>
      <sz val="12"/>
      <color theme="1"/>
      <name val="Calibri"/>
      <family val="2"/>
      <scheme val="minor"/>
    </font>
    <font>
      <b/>
      <sz val="14"/>
      <name val="Calibri"/>
      <family val="2"/>
      <scheme val="minor"/>
    </font>
    <font>
      <b/>
      <sz val="14"/>
      <color theme="1"/>
      <name val="Arial"/>
      <family val="2"/>
    </font>
    <font>
      <b/>
      <sz val="9"/>
      <color indexed="81"/>
      <name val="Tahoma"/>
      <family val="2"/>
    </font>
    <font>
      <sz val="10"/>
      <color rgb="FF000000"/>
      <name val="Arial"/>
      <family val="2"/>
    </font>
    <font>
      <sz val="12"/>
      <color theme="1"/>
      <name val="Calibri"/>
      <family val="2"/>
      <scheme val="minor"/>
    </font>
    <font>
      <sz val="12"/>
      <color theme="1"/>
      <name val="Arial"/>
      <family val="2"/>
    </font>
    <font>
      <b/>
      <sz val="12"/>
      <name val="Calibri"/>
      <family val="2"/>
      <scheme val="minor"/>
    </font>
    <font>
      <b/>
      <sz val="12"/>
      <color theme="1"/>
      <name val="Arial"/>
      <family val="2"/>
    </font>
    <font>
      <sz val="11"/>
      <name val="Calibri"/>
      <family val="2"/>
    </font>
    <font>
      <sz val="12"/>
      <name val="Calibri"/>
      <family val="2"/>
    </font>
    <font>
      <b/>
      <sz val="12"/>
      <name val="Calibri"/>
      <family val="2"/>
    </font>
  </fonts>
  <fills count="53">
    <fill>
      <patternFill patternType="none"/>
    </fill>
    <fill>
      <patternFill patternType="gray125"/>
    </fill>
    <fill>
      <patternFill patternType="solid">
        <fgColor theme="0" tint="-0.14999847407452621"/>
        <bgColor indexed="64"/>
      </patternFill>
    </fill>
    <fill>
      <patternFill patternType="solid">
        <fgColor rgb="FFFFFFCC"/>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99"/>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2F2"/>
        <bgColor rgb="FF000000"/>
      </patternFill>
    </fill>
    <fill>
      <patternFill patternType="solid">
        <fgColor rgb="FFEBF1DE"/>
        <bgColor rgb="FF000000"/>
      </patternFill>
    </fill>
    <fill>
      <patternFill patternType="solid">
        <fgColor rgb="FFFDE9D9"/>
        <bgColor rgb="FF000000"/>
      </patternFill>
    </fill>
    <fill>
      <patternFill patternType="solid">
        <fgColor rgb="FFFFFF00"/>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auto="1"/>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s>
  <cellStyleXfs count="744">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7" fillId="0" borderId="0">
      <alignment vertical="top" wrapText="1"/>
      <protection locked="0"/>
    </xf>
    <xf numFmtId="0" fontId="7" fillId="0" borderId="0">
      <alignment vertical="top" wrapText="1"/>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top" wrapText="1"/>
      <protection locked="0"/>
    </xf>
    <xf numFmtId="0" fontId="2" fillId="0" borderId="0"/>
    <xf numFmtId="0" fontId="7" fillId="0" borderId="0">
      <alignment vertical="top" wrapText="1"/>
      <protection locked="0"/>
    </xf>
    <xf numFmtId="0" fontId="3" fillId="0" borderId="0"/>
    <xf numFmtId="0" fontId="4" fillId="0" borderId="0"/>
    <xf numFmtId="0" fontId="8"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8" fillId="0" borderId="0"/>
    <xf numFmtId="0" fontId="8" fillId="0" borderId="0"/>
    <xf numFmtId="0" fontId="8" fillId="0" borderId="0"/>
    <xf numFmtId="0" fontId="7" fillId="0" borderId="0">
      <alignment vertical="top" wrapText="1"/>
      <protection locked="0"/>
    </xf>
    <xf numFmtId="0" fontId="4" fillId="0" borderId="0"/>
    <xf numFmtId="0" fontId="4" fillId="0" borderId="0"/>
    <xf numFmtId="0" fontId="4" fillId="0" borderId="0"/>
    <xf numFmtId="0" fontId="4" fillId="0" borderId="0"/>
    <xf numFmtId="0" fontId="4" fillId="0" borderId="0"/>
    <xf numFmtId="0" fontId="4" fillId="0" borderId="0"/>
    <xf numFmtId="0" fontId="7" fillId="0" borderId="0">
      <alignment vertical="top" wrapText="1"/>
      <protection locked="0"/>
    </xf>
    <xf numFmtId="0" fontId="7" fillId="0" borderId="0">
      <alignment vertical="top" wrapText="1"/>
      <protection locked="0"/>
    </xf>
    <xf numFmtId="0" fontId="2" fillId="3" borderId="12" applyNumberFormat="0" applyFont="0" applyAlignment="0" applyProtection="0"/>
    <xf numFmtId="9" fontId="4" fillId="0" borderId="0" applyFont="0" applyFill="0" applyBorder="0" applyAlignment="0" applyProtection="0"/>
    <xf numFmtId="9" fontId="2" fillId="0" borderId="0" applyFont="0" applyFill="0" applyBorder="0" applyAlignment="0" applyProtection="0"/>
    <xf numFmtId="4" fontId="9" fillId="4" borderId="13" applyNumberFormat="0" applyProtection="0">
      <alignment vertical="center"/>
    </xf>
    <xf numFmtId="4" fontId="10" fillId="5" borderId="14" applyNumberFormat="0" applyProtection="0">
      <alignment vertical="center"/>
    </xf>
    <xf numFmtId="4" fontId="11" fillId="4" borderId="13" applyNumberFormat="0" applyProtection="0">
      <alignment vertical="center"/>
    </xf>
    <xf numFmtId="4" fontId="9" fillId="4" borderId="13" applyNumberFormat="0" applyProtection="0">
      <alignment horizontal="left" vertical="center" indent="1"/>
    </xf>
    <xf numFmtId="4" fontId="9" fillId="4"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7" borderId="13" applyNumberFormat="0" applyProtection="0">
      <alignment horizontal="right" vertical="center"/>
    </xf>
    <xf numFmtId="4" fontId="9" fillId="8" borderId="13" applyNumberFormat="0" applyProtection="0">
      <alignment horizontal="right" vertical="center"/>
    </xf>
    <xf numFmtId="4" fontId="9" fillId="9" borderId="13" applyNumberFormat="0" applyProtection="0">
      <alignment horizontal="right" vertical="center"/>
    </xf>
    <xf numFmtId="4" fontId="9" fillId="10" borderId="13" applyNumberFormat="0" applyProtection="0">
      <alignment horizontal="right" vertical="center"/>
    </xf>
    <xf numFmtId="4" fontId="9" fillId="11" borderId="13" applyNumberFormat="0" applyProtection="0">
      <alignment horizontal="right" vertical="center"/>
    </xf>
    <xf numFmtId="4" fontId="9" fillId="12" borderId="13" applyNumberFormat="0" applyProtection="0">
      <alignment horizontal="right" vertical="center"/>
    </xf>
    <xf numFmtId="4" fontId="9" fillId="13" borderId="13" applyNumberFormat="0" applyProtection="0">
      <alignment horizontal="right" vertical="center"/>
    </xf>
    <xf numFmtId="4" fontId="9" fillId="14" borderId="13" applyNumberFormat="0" applyProtection="0">
      <alignment horizontal="right" vertical="center"/>
    </xf>
    <xf numFmtId="4" fontId="9" fillId="15" borderId="13" applyNumberFormat="0" applyProtection="0">
      <alignment horizontal="right" vertical="center"/>
    </xf>
    <xf numFmtId="4" fontId="10" fillId="16" borderId="13"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12" fillId="18" borderId="0" applyNumberFormat="0" applyProtection="0">
      <alignment horizontal="left" vertical="center" indent="1"/>
    </xf>
    <xf numFmtId="4" fontId="12" fillId="18" borderId="0"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2" borderId="13" applyNumberFormat="0" applyProtection="0">
      <alignment vertical="center"/>
    </xf>
    <xf numFmtId="4" fontId="11" fillId="22" borderId="13" applyNumberFormat="0" applyProtection="0">
      <alignment vertical="center"/>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17" borderId="13" applyNumberFormat="0" applyProtection="0">
      <alignment horizontal="right" vertical="center"/>
    </xf>
    <xf numFmtId="4" fontId="11" fillId="17" borderId="13" applyNumberFormat="0" applyProtection="0">
      <alignment horizontal="righ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3" borderId="14" applyNumberFormat="0" applyProtection="0">
      <alignment horizontal="lef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13" fillId="0" borderId="0"/>
    <xf numFmtId="4" fontId="14" fillId="17" borderId="13" applyNumberFormat="0" applyProtection="0">
      <alignment horizontal="right" vertical="center"/>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7" fillId="0" borderId="0">
      <alignment vertical="top" wrapText="1"/>
      <protection locked="0"/>
    </xf>
    <xf numFmtId="0" fontId="2" fillId="0" borderId="0"/>
    <xf numFmtId="0" fontId="2" fillId="0" borderId="0"/>
    <xf numFmtId="0" fontId="2" fillId="0" borderId="0"/>
    <xf numFmtId="0" fontId="2" fillId="0" borderId="0"/>
    <xf numFmtId="0" fontId="2" fillId="0" borderId="0"/>
    <xf numFmtId="0" fontId="3" fillId="0" borderId="0"/>
    <xf numFmtId="4" fontId="10" fillId="5" borderId="14" applyNumberFormat="0" applyProtection="0">
      <alignment vertical="center"/>
    </xf>
    <xf numFmtId="4" fontId="9" fillId="4" borderId="13" applyNumberFormat="0" applyProtection="0">
      <alignment vertical="center"/>
    </xf>
    <xf numFmtId="4" fontId="11" fillId="4" borderId="13" applyNumberFormat="0" applyProtection="0">
      <alignment vertical="center"/>
    </xf>
    <xf numFmtId="4" fontId="9" fillId="4" borderId="13" applyNumberFormat="0" applyProtection="0">
      <alignment horizontal="left" vertical="center" indent="1"/>
    </xf>
    <xf numFmtId="4" fontId="9" fillId="4"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7" borderId="13" applyNumberFormat="0" applyProtection="0">
      <alignment horizontal="right" vertical="center"/>
    </xf>
    <xf numFmtId="4" fontId="9" fillId="8" borderId="13" applyNumberFormat="0" applyProtection="0">
      <alignment horizontal="right" vertical="center"/>
    </xf>
    <xf numFmtId="4" fontId="9" fillId="9" borderId="13" applyNumberFormat="0" applyProtection="0">
      <alignment horizontal="right" vertical="center"/>
    </xf>
    <xf numFmtId="4" fontId="9" fillId="10" borderId="13" applyNumberFormat="0" applyProtection="0">
      <alignment horizontal="right" vertical="center"/>
    </xf>
    <xf numFmtId="4" fontId="9" fillId="11" borderId="13" applyNumberFormat="0" applyProtection="0">
      <alignment horizontal="right" vertical="center"/>
    </xf>
    <xf numFmtId="4" fontId="9" fillId="12" borderId="13" applyNumberFormat="0" applyProtection="0">
      <alignment horizontal="right" vertical="center"/>
    </xf>
    <xf numFmtId="4" fontId="9" fillId="13" borderId="13" applyNumberFormat="0" applyProtection="0">
      <alignment horizontal="right" vertical="center"/>
    </xf>
    <xf numFmtId="4" fontId="9" fillId="14" borderId="13" applyNumberFormat="0" applyProtection="0">
      <alignment horizontal="right" vertical="center"/>
    </xf>
    <xf numFmtId="4" fontId="9" fillId="15" borderId="13" applyNumberFormat="0" applyProtection="0">
      <alignment horizontal="right" vertical="center"/>
    </xf>
    <xf numFmtId="4" fontId="10" fillId="16" borderId="13"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2" borderId="13" applyNumberFormat="0" applyProtection="0">
      <alignment vertical="center"/>
    </xf>
    <xf numFmtId="4" fontId="11" fillId="22" borderId="13" applyNumberFormat="0" applyProtection="0">
      <alignment vertical="center"/>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17" borderId="13" applyNumberFormat="0" applyProtection="0">
      <alignment horizontal="right" vertical="center"/>
    </xf>
    <xf numFmtId="4" fontId="11" fillId="17" borderId="13" applyNumberFormat="0" applyProtection="0">
      <alignment horizontal="righ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3" borderId="14" applyNumberFormat="0" applyProtection="0">
      <alignment horizontal="lef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14" fillId="17" borderId="13" applyNumberFormat="0" applyProtection="0">
      <alignment horizontal="right" vertical="center"/>
    </xf>
    <xf numFmtId="44" fontId="2" fillId="0" borderId="0" applyFont="0" applyFill="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 fillId="0" borderId="0"/>
    <xf numFmtId="0" fontId="27" fillId="0" borderId="0"/>
    <xf numFmtId="0" fontId="4" fillId="0" borderId="0"/>
    <xf numFmtId="0" fontId="2" fillId="0" borderId="0"/>
    <xf numFmtId="0" fontId="2" fillId="0" borderId="0"/>
    <xf numFmtId="0" fontId="3" fillId="0" borderId="0"/>
    <xf numFmtId="0" fontId="27" fillId="0" borderId="0"/>
    <xf numFmtId="0" fontId="27" fillId="0" borderId="0"/>
    <xf numFmtId="0" fontId="27" fillId="0" borderId="0"/>
    <xf numFmtId="0" fontId="4" fillId="0" borderId="0"/>
    <xf numFmtId="0" fontId="4" fillId="0" borderId="0"/>
    <xf numFmtId="0" fontId="27"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0" fontId="2" fillId="3" borderId="12" applyNumberFormat="0" applyFont="0" applyAlignment="0" applyProtection="0"/>
    <xf numFmtId="9" fontId="2" fillId="0" borderId="0" applyFont="0" applyFill="0" applyBorder="0" applyAlignment="0" applyProtection="0"/>
    <xf numFmtId="4" fontId="10" fillId="5" borderId="14" applyNumberFormat="0" applyProtection="0">
      <alignment vertical="center"/>
    </xf>
    <xf numFmtId="4" fontId="10" fillId="5" borderId="14" applyNumberFormat="0" applyProtection="0">
      <alignment vertical="center"/>
    </xf>
    <xf numFmtId="4" fontId="10" fillId="5" borderId="14" applyNumberFormat="0" applyProtection="0">
      <alignment vertical="center"/>
    </xf>
    <xf numFmtId="4" fontId="10" fillId="5" borderId="14" applyNumberFormat="0" applyProtection="0">
      <alignment vertical="center"/>
    </xf>
    <xf numFmtId="4" fontId="10" fillId="5" borderId="14" applyNumberFormat="0" applyProtection="0">
      <alignment vertical="center"/>
    </xf>
    <xf numFmtId="4" fontId="9" fillId="4" borderId="13" applyNumberFormat="0" applyProtection="0">
      <alignment vertical="center"/>
    </xf>
    <xf numFmtId="4" fontId="9" fillId="4" borderId="13" applyNumberFormat="0" applyProtection="0">
      <alignment vertical="center"/>
    </xf>
    <xf numFmtId="4" fontId="11" fillId="4" borderId="13" applyNumberFormat="0" applyProtection="0">
      <alignment vertical="center"/>
    </xf>
    <xf numFmtId="4" fontId="11" fillId="4" borderId="13" applyNumberFormat="0" applyProtection="0">
      <alignment vertical="center"/>
    </xf>
    <xf numFmtId="4" fontId="9" fillId="4" borderId="13" applyNumberFormat="0" applyProtection="0">
      <alignment horizontal="left" vertical="center" indent="1"/>
    </xf>
    <xf numFmtId="4" fontId="9" fillId="4" borderId="13" applyNumberFormat="0" applyProtection="0">
      <alignment horizontal="left" vertical="center" indent="1"/>
    </xf>
    <xf numFmtId="4" fontId="9" fillId="4" borderId="13" applyNumberFormat="0" applyProtection="0">
      <alignment horizontal="left" vertical="center" indent="1"/>
    </xf>
    <xf numFmtId="4" fontId="9" fillId="4"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7" borderId="13" applyNumberFormat="0" applyProtection="0">
      <alignment horizontal="right" vertical="center"/>
    </xf>
    <xf numFmtId="4" fontId="9" fillId="7" borderId="13" applyNumberFormat="0" applyProtection="0">
      <alignment horizontal="right" vertical="center"/>
    </xf>
    <xf numFmtId="4" fontId="9" fillId="8" borderId="13" applyNumberFormat="0" applyProtection="0">
      <alignment horizontal="right" vertical="center"/>
    </xf>
    <xf numFmtId="4" fontId="9" fillId="8" borderId="13" applyNumberFormat="0" applyProtection="0">
      <alignment horizontal="right" vertical="center"/>
    </xf>
    <xf numFmtId="4" fontId="9" fillId="9" borderId="13" applyNumberFormat="0" applyProtection="0">
      <alignment horizontal="right" vertical="center"/>
    </xf>
    <xf numFmtId="4" fontId="9" fillId="9" borderId="13" applyNumberFormat="0" applyProtection="0">
      <alignment horizontal="right" vertical="center"/>
    </xf>
    <xf numFmtId="4" fontId="9" fillId="10" borderId="13" applyNumberFormat="0" applyProtection="0">
      <alignment horizontal="right" vertical="center"/>
    </xf>
    <xf numFmtId="4" fontId="9" fillId="10" borderId="13" applyNumberFormat="0" applyProtection="0">
      <alignment horizontal="right" vertical="center"/>
    </xf>
    <xf numFmtId="4" fontId="9" fillId="11" borderId="13" applyNumberFormat="0" applyProtection="0">
      <alignment horizontal="right" vertical="center"/>
    </xf>
    <xf numFmtId="4" fontId="9" fillId="11" borderId="13" applyNumberFormat="0" applyProtection="0">
      <alignment horizontal="right" vertical="center"/>
    </xf>
    <xf numFmtId="4" fontId="9" fillId="12" borderId="13" applyNumberFormat="0" applyProtection="0">
      <alignment horizontal="right" vertical="center"/>
    </xf>
    <xf numFmtId="4" fontId="9" fillId="12" borderId="13" applyNumberFormat="0" applyProtection="0">
      <alignment horizontal="right" vertical="center"/>
    </xf>
    <xf numFmtId="4" fontId="9" fillId="13" borderId="13" applyNumberFormat="0" applyProtection="0">
      <alignment horizontal="right" vertical="center"/>
    </xf>
    <xf numFmtId="4" fontId="9" fillId="13" borderId="13" applyNumberFormat="0" applyProtection="0">
      <alignment horizontal="right" vertical="center"/>
    </xf>
    <xf numFmtId="4" fontId="9" fillId="14" borderId="13" applyNumberFormat="0" applyProtection="0">
      <alignment horizontal="right" vertical="center"/>
    </xf>
    <xf numFmtId="4" fontId="9" fillId="14" borderId="13" applyNumberFormat="0" applyProtection="0">
      <alignment horizontal="right" vertical="center"/>
    </xf>
    <xf numFmtId="4" fontId="9" fillId="15" borderId="13" applyNumberFormat="0" applyProtection="0">
      <alignment horizontal="right" vertical="center"/>
    </xf>
    <xf numFmtId="4" fontId="9" fillId="15" borderId="13" applyNumberFormat="0" applyProtection="0">
      <alignment horizontal="right" vertical="center"/>
    </xf>
    <xf numFmtId="4" fontId="10" fillId="16" borderId="13" applyNumberFormat="0" applyProtection="0">
      <alignment horizontal="left" vertical="center" indent="1"/>
    </xf>
    <xf numFmtId="4" fontId="10" fillId="16" borderId="13"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4" fontId="9" fillId="17" borderId="15"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7"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4" fontId="9"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19"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0"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21"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2" borderId="13" applyNumberFormat="0" applyProtection="0">
      <alignment vertical="center"/>
    </xf>
    <xf numFmtId="4" fontId="9" fillId="22" borderId="13" applyNumberFormat="0" applyProtection="0">
      <alignment vertical="center"/>
    </xf>
    <xf numFmtId="4" fontId="11" fillId="22" borderId="13" applyNumberFormat="0" applyProtection="0">
      <alignment vertical="center"/>
    </xf>
    <xf numFmtId="4" fontId="11" fillId="22" borderId="13" applyNumberFormat="0" applyProtection="0">
      <alignment vertical="center"/>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22" borderId="13" applyNumberFormat="0" applyProtection="0">
      <alignment horizontal="left" vertical="center" indent="1"/>
    </xf>
    <xf numFmtId="4" fontId="9" fillId="17" borderId="13" applyNumberFormat="0" applyProtection="0">
      <alignment horizontal="right" vertical="center"/>
    </xf>
    <xf numFmtId="4" fontId="9" fillId="17" borderId="13" applyNumberFormat="0" applyProtection="0">
      <alignment horizontal="right" vertical="center"/>
    </xf>
    <xf numFmtId="4" fontId="11" fillId="17" borderId="13" applyNumberFormat="0" applyProtection="0">
      <alignment horizontal="right" vertical="center"/>
    </xf>
    <xf numFmtId="4" fontId="11" fillId="17" borderId="13" applyNumberFormat="0" applyProtection="0">
      <alignment horizontal="righ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9" fillId="23" borderId="14" applyNumberFormat="0" applyProtection="0">
      <alignment horizontal="left" vertical="center"/>
    </xf>
    <xf numFmtId="4" fontId="9" fillId="23" borderId="14" applyNumberFormat="0" applyProtection="0">
      <alignment horizontal="left" vertical="center"/>
    </xf>
    <xf numFmtId="4" fontId="9" fillId="23" borderId="14" applyNumberFormat="0" applyProtection="0">
      <alignment horizontal="left" vertical="center"/>
    </xf>
    <xf numFmtId="4" fontId="9" fillId="23" borderId="14" applyNumberFormat="0" applyProtection="0">
      <alignment horizontal="left" vertical="center"/>
    </xf>
    <xf numFmtId="4" fontId="9" fillId="23" borderId="14" applyNumberFormat="0" applyProtection="0">
      <alignment horizontal="left" vertical="center"/>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0" fontId="4" fillId="6" borderId="13" applyNumberFormat="0" applyProtection="0">
      <alignment horizontal="left" vertical="center" indent="1"/>
    </xf>
    <xf numFmtId="4" fontId="14" fillId="17" borderId="13" applyNumberFormat="0" applyProtection="0">
      <alignment horizontal="right" vertical="center"/>
    </xf>
    <xf numFmtId="4" fontId="14" fillId="17" borderId="13" applyNumberFormat="0" applyProtection="0">
      <alignment horizontal="right" vertical="center"/>
    </xf>
    <xf numFmtId="4" fontId="10" fillId="5" borderId="29" applyNumberFormat="0" applyProtection="0">
      <alignment vertical="center"/>
    </xf>
    <xf numFmtId="4" fontId="10" fillId="5" borderId="29" applyNumberFormat="0" applyProtection="0">
      <alignment vertical="center"/>
    </xf>
    <xf numFmtId="4" fontId="10" fillId="5" borderId="29" applyNumberFormat="0" applyProtection="0">
      <alignment vertical="center"/>
    </xf>
    <xf numFmtId="4" fontId="10" fillId="5" borderId="29" applyNumberFormat="0" applyProtection="0">
      <alignment vertical="center"/>
    </xf>
    <xf numFmtId="4" fontId="10" fillId="5" borderId="29" applyNumberFormat="0" applyProtection="0">
      <alignment vertical="center"/>
    </xf>
    <xf numFmtId="4" fontId="9" fillId="4" borderId="30" applyNumberFormat="0" applyProtection="0">
      <alignment vertical="center"/>
    </xf>
    <xf numFmtId="4" fontId="9" fillId="4" borderId="30" applyNumberFormat="0" applyProtection="0">
      <alignment vertical="center"/>
    </xf>
    <xf numFmtId="4" fontId="11" fillId="4" borderId="30" applyNumberFormat="0" applyProtection="0">
      <alignment vertical="center"/>
    </xf>
    <xf numFmtId="4" fontId="11" fillId="4" borderId="30" applyNumberFormat="0" applyProtection="0">
      <alignment vertical="center"/>
    </xf>
    <xf numFmtId="4" fontId="9" fillId="4" borderId="30" applyNumberFormat="0" applyProtection="0">
      <alignment horizontal="left" vertical="center" indent="1"/>
    </xf>
    <xf numFmtId="4" fontId="9" fillId="4" borderId="30" applyNumberFormat="0" applyProtection="0">
      <alignment horizontal="left" vertical="center" indent="1"/>
    </xf>
    <xf numFmtId="4" fontId="9" fillId="4" borderId="30" applyNumberFormat="0" applyProtection="0">
      <alignment horizontal="left" vertical="center" indent="1"/>
    </xf>
    <xf numFmtId="4" fontId="9" fillId="4"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9" fillId="7" borderId="30" applyNumberFormat="0" applyProtection="0">
      <alignment horizontal="right" vertical="center"/>
    </xf>
    <xf numFmtId="4" fontId="9" fillId="7" borderId="30" applyNumberFormat="0" applyProtection="0">
      <alignment horizontal="right" vertical="center"/>
    </xf>
    <xf numFmtId="4" fontId="9" fillId="8" borderId="30" applyNumberFormat="0" applyProtection="0">
      <alignment horizontal="right" vertical="center"/>
    </xf>
    <xf numFmtId="4" fontId="9" fillId="8" borderId="30" applyNumberFormat="0" applyProtection="0">
      <alignment horizontal="right" vertical="center"/>
    </xf>
    <xf numFmtId="4" fontId="9" fillId="9" borderId="30" applyNumberFormat="0" applyProtection="0">
      <alignment horizontal="right" vertical="center"/>
    </xf>
    <xf numFmtId="4" fontId="9" fillId="9" borderId="30" applyNumberFormat="0" applyProtection="0">
      <alignment horizontal="right" vertical="center"/>
    </xf>
    <xf numFmtId="4" fontId="9" fillId="10" borderId="30" applyNumberFormat="0" applyProtection="0">
      <alignment horizontal="right" vertical="center"/>
    </xf>
    <xf numFmtId="4" fontId="9" fillId="10" borderId="30" applyNumberFormat="0" applyProtection="0">
      <alignment horizontal="right" vertical="center"/>
    </xf>
    <xf numFmtId="4" fontId="9" fillId="11" borderId="30" applyNumberFormat="0" applyProtection="0">
      <alignment horizontal="right" vertical="center"/>
    </xf>
    <xf numFmtId="4" fontId="9" fillId="11" borderId="30" applyNumberFormat="0" applyProtection="0">
      <alignment horizontal="right" vertical="center"/>
    </xf>
    <xf numFmtId="4" fontId="9" fillId="12" borderId="30" applyNumberFormat="0" applyProtection="0">
      <alignment horizontal="right" vertical="center"/>
    </xf>
    <xf numFmtId="4" fontId="9" fillId="12" borderId="30" applyNumberFormat="0" applyProtection="0">
      <alignment horizontal="right" vertical="center"/>
    </xf>
    <xf numFmtId="4" fontId="9" fillId="13" borderId="30" applyNumberFormat="0" applyProtection="0">
      <alignment horizontal="right" vertical="center"/>
    </xf>
    <xf numFmtId="4" fontId="9" fillId="13" borderId="30" applyNumberFormat="0" applyProtection="0">
      <alignment horizontal="right" vertical="center"/>
    </xf>
    <xf numFmtId="4" fontId="9" fillId="14" borderId="30" applyNumberFormat="0" applyProtection="0">
      <alignment horizontal="right" vertical="center"/>
    </xf>
    <xf numFmtId="4" fontId="9" fillId="14" borderId="30" applyNumberFormat="0" applyProtection="0">
      <alignment horizontal="right" vertical="center"/>
    </xf>
    <xf numFmtId="4" fontId="9" fillId="15" borderId="30" applyNumberFormat="0" applyProtection="0">
      <alignment horizontal="right" vertical="center"/>
    </xf>
    <xf numFmtId="4" fontId="9" fillId="15" borderId="30" applyNumberFormat="0" applyProtection="0">
      <alignment horizontal="right" vertical="center"/>
    </xf>
    <xf numFmtId="4" fontId="10" fillId="16" borderId="30" applyNumberFormat="0" applyProtection="0">
      <alignment horizontal="left" vertical="center" indent="1"/>
    </xf>
    <xf numFmtId="4" fontId="10" fillId="16" borderId="30"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4" fontId="9" fillId="17" borderId="31"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9" fillId="17" borderId="30" applyNumberFormat="0" applyProtection="0">
      <alignment horizontal="left" vertical="center" indent="1"/>
    </xf>
    <xf numFmtId="4" fontId="9" fillId="17" borderId="30" applyNumberFormat="0" applyProtection="0">
      <alignment horizontal="left" vertical="center" indent="1"/>
    </xf>
    <xf numFmtId="4" fontId="9" fillId="17" borderId="30" applyNumberFormat="0" applyProtection="0">
      <alignment horizontal="left" vertical="center" indent="1"/>
    </xf>
    <xf numFmtId="4" fontId="9" fillId="17" borderId="30" applyNumberFormat="0" applyProtection="0">
      <alignment horizontal="left" vertical="center" indent="1"/>
    </xf>
    <xf numFmtId="4" fontId="9" fillId="19" borderId="30" applyNumberFormat="0" applyProtection="0">
      <alignment horizontal="left" vertical="center" indent="1"/>
    </xf>
    <xf numFmtId="4" fontId="9" fillId="19" borderId="30" applyNumberFormat="0" applyProtection="0">
      <alignment horizontal="left" vertical="center" indent="1"/>
    </xf>
    <xf numFmtId="4" fontId="9" fillId="19" borderId="30" applyNumberFormat="0" applyProtection="0">
      <alignment horizontal="left" vertical="center" indent="1"/>
    </xf>
    <xf numFmtId="4" fontId="9"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19"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0"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21"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9" fillId="22" borderId="30" applyNumberFormat="0" applyProtection="0">
      <alignment vertical="center"/>
    </xf>
    <xf numFmtId="4" fontId="9" fillId="22" borderId="30" applyNumberFormat="0" applyProtection="0">
      <alignment vertical="center"/>
    </xf>
    <xf numFmtId="4" fontId="11" fillId="22" borderId="30" applyNumberFormat="0" applyProtection="0">
      <alignment vertical="center"/>
    </xf>
    <xf numFmtId="4" fontId="11" fillId="22" borderId="30" applyNumberFormat="0" applyProtection="0">
      <alignment vertical="center"/>
    </xf>
    <xf numFmtId="4" fontId="9" fillId="22" borderId="30" applyNumberFormat="0" applyProtection="0">
      <alignment horizontal="left" vertical="center" indent="1"/>
    </xf>
    <xf numFmtId="4" fontId="9" fillId="22" borderId="30" applyNumberFormat="0" applyProtection="0">
      <alignment horizontal="left" vertical="center" indent="1"/>
    </xf>
    <xf numFmtId="4" fontId="9" fillId="22" borderId="30" applyNumberFormat="0" applyProtection="0">
      <alignment horizontal="left" vertical="center" indent="1"/>
    </xf>
    <xf numFmtId="4" fontId="9" fillId="22" borderId="30" applyNumberFormat="0" applyProtection="0">
      <alignment horizontal="left" vertical="center" indent="1"/>
    </xf>
    <xf numFmtId="4" fontId="9" fillId="17" borderId="30" applyNumberFormat="0" applyProtection="0">
      <alignment horizontal="right" vertical="center"/>
    </xf>
    <xf numFmtId="4" fontId="9" fillId="17" borderId="30" applyNumberFormat="0" applyProtection="0">
      <alignment horizontal="right" vertical="center"/>
    </xf>
    <xf numFmtId="4" fontId="11" fillId="17" borderId="30" applyNumberFormat="0" applyProtection="0">
      <alignment horizontal="right" vertical="center"/>
    </xf>
    <xf numFmtId="4" fontId="11" fillId="17" borderId="30" applyNumberFormat="0" applyProtection="0">
      <alignment horizontal="right" vertical="center"/>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9" fillId="23" borderId="29" applyNumberFormat="0" applyProtection="0">
      <alignment horizontal="left" vertical="center"/>
    </xf>
    <xf numFmtId="4" fontId="9" fillId="23" borderId="29" applyNumberFormat="0" applyProtection="0">
      <alignment horizontal="left" vertical="center"/>
    </xf>
    <xf numFmtId="4" fontId="9" fillId="23" borderId="29" applyNumberFormat="0" applyProtection="0">
      <alignment horizontal="left" vertical="center"/>
    </xf>
    <xf numFmtId="4" fontId="9" fillId="23" borderId="29" applyNumberFormat="0" applyProtection="0">
      <alignment horizontal="left" vertical="center"/>
    </xf>
    <xf numFmtId="4" fontId="9" fillId="23" borderId="29" applyNumberFormat="0" applyProtection="0">
      <alignment horizontal="left" vertical="center"/>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0" fontId="4" fillId="6" borderId="30" applyNumberFormat="0" applyProtection="0">
      <alignment horizontal="left" vertical="center" indent="1"/>
    </xf>
    <xf numFmtId="4" fontId="14" fillId="17" borderId="30" applyNumberFormat="0" applyProtection="0">
      <alignment horizontal="right" vertical="center"/>
    </xf>
    <xf numFmtId="4" fontId="14" fillId="17" borderId="30" applyNumberFormat="0" applyProtection="0">
      <alignment horizontal="right" vertical="center"/>
    </xf>
  </cellStyleXfs>
  <cellXfs count="268">
    <xf numFmtId="0" fontId="0" fillId="0" borderId="0" xfId="0"/>
    <xf numFmtId="0" fontId="0" fillId="0" borderId="0" xfId="0" applyFont="1" applyFill="1" applyBorder="1" applyAlignment="1"/>
    <xf numFmtId="0" fontId="1" fillId="0" borderId="8" xfId="0" applyFont="1" applyFill="1" applyBorder="1" applyAlignment="1">
      <alignment vertical="center"/>
    </xf>
    <xf numFmtId="0" fontId="1" fillId="0" borderId="10" xfId="0" applyFont="1" applyFill="1" applyBorder="1" applyAlignment="1">
      <alignment vertical="center"/>
    </xf>
    <xf numFmtId="2" fontId="1" fillId="24" borderId="8" xfId="0" applyNumberFormat="1" applyFont="1" applyFill="1" applyBorder="1" applyAlignment="1">
      <alignment vertical="center"/>
    </xf>
    <xf numFmtId="2" fontId="17" fillId="24" borderId="1" xfId="27" applyNumberFormat="1" applyFont="1" applyFill="1" applyBorder="1" applyAlignment="1">
      <alignment horizontal="center" vertical="center" wrapText="1"/>
    </xf>
    <xf numFmtId="0" fontId="2" fillId="0" borderId="4" xfId="0" applyFont="1" applyFill="1" applyBorder="1" applyAlignment="1">
      <alignment vertical="center" wrapText="1"/>
    </xf>
    <xf numFmtId="0" fontId="17" fillId="2" borderId="1" xfId="27" applyFont="1" applyFill="1" applyBorder="1" applyAlignment="1">
      <alignment horizontal="center" vertical="center" wrapText="1"/>
    </xf>
    <xf numFmtId="164" fontId="17" fillId="2" borderId="1" xfId="18" applyNumberFormat="1" applyFont="1" applyFill="1" applyBorder="1" applyAlignment="1">
      <alignment horizontal="center" vertical="center" wrapText="1"/>
    </xf>
    <xf numFmtId="0" fontId="2" fillId="25" borderId="5" xfId="0" applyFont="1" applyFill="1" applyBorder="1" applyAlignment="1">
      <alignment horizontal="center" textRotation="90" wrapText="1"/>
    </xf>
    <xf numFmtId="0" fontId="2" fillId="25" borderId="11" xfId="0" applyFont="1" applyFill="1" applyBorder="1" applyAlignment="1">
      <alignment horizontal="center" textRotation="90" wrapText="1"/>
    </xf>
    <xf numFmtId="0" fontId="2" fillId="26" borderId="5" xfId="0" applyFont="1" applyFill="1" applyBorder="1" applyAlignment="1">
      <alignment horizontal="center" textRotation="90" wrapText="1"/>
    </xf>
    <xf numFmtId="0" fontId="2" fillId="26" borderId="11" xfId="0" applyFont="1" applyFill="1" applyBorder="1" applyAlignment="1">
      <alignment horizontal="center" textRotation="90" wrapText="1"/>
    </xf>
    <xf numFmtId="0" fontId="0" fillId="0" borderId="0" xfId="0" applyFill="1" applyAlignment="1"/>
    <xf numFmtId="2" fontId="0" fillId="0" borderId="0" xfId="0" applyNumberFormat="1" applyFont="1" applyFill="1" applyBorder="1" applyAlignment="1"/>
    <xf numFmtId="0" fontId="0" fillId="0" borderId="0" xfId="0" applyFill="1"/>
    <xf numFmtId="0" fontId="1"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center"/>
    </xf>
    <xf numFmtId="0" fontId="0" fillId="0" borderId="0" xfId="0" applyFill="1" applyAlignment="1">
      <alignment horizontal="center"/>
    </xf>
    <xf numFmtId="0" fontId="15" fillId="0" borderId="0" xfId="0" applyFont="1" applyFill="1" applyBorder="1" applyAlignment="1">
      <alignment horizontal="center"/>
    </xf>
    <xf numFmtId="0" fontId="0" fillId="0" borderId="0" xfId="0" applyFont="1" applyFill="1" applyBorder="1" applyAlignment="1">
      <alignment horizontal="center" wrapText="1"/>
    </xf>
    <xf numFmtId="2" fontId="0" fillId="0" borderId="0" xfId="0" applyNumberFormat="1" applyFont="1" applyFill="1" applyBorder="1" applyAlignment="1">
      <alignment horizontal="center"/>
    </xf>
    <xf numFmtId="0" fontId="1" fillId="0" borderId="0" xfId="0" applyFont="1" applyFill="1" applyBorder="1" applyAlignment="1">
      <alignment horizontal="center"/>
    </xf>
    <xf numFmtId="0" fontId="0" fillId="0" borderId="0" xfId="0" applyFont="1" applyFill="1" applyBorder="1" applyAlignment="1">
      <alignment horizontal="center" textRotation="90" wrapText="1"/>
    </xf>
    <xf numFmtId="0" fontId="16" fillId="0" borderId="1" xfId="27" applyFont="1" applyFill="1" applyBorder="1" applyAlignment="1">
      <alignment horizontal="left" vertical="center" wrapText="1"/>
    </xf>
    <xf numFmtId="0" fontId="16" fillId="0" borderId="16" xfId="27" applyFont="1" applyFill="1" applyBorder="1" applyAlignment="1">
      <alignment horizontal="left" vertical="center" wrapText="1"/>
    </xf>
    <xf numFmtId="164" fontId="16" fillId="0" borderId="1" xfId="18" applyNumberFormat="1" applyFont="1" applyFill="1" applyBorder="1" applyAlignment="1">
      <alignment horizontal="center" vertical="center" wrapText="1"/>
    </xf>
    <xf numFmtId="0" fontId="2" fillId="0" borderId="3" xfId="0" applyFont="1" applyFill="1" applyBorder="1" applyAlignment="1">
      <alignment vertical="center" wrapText="1"/>
    </xf>
    <xf numFmtId="2" fontId="0" fillId="0" borderId="0" xfId="0" applyNumberFormat="1" applyFill="1"/>
    <xf numFmtId="0" fontId="1" fillId="2" borderId="6" xfId="0" applyFont="1" applyFill="1" applyBorder="1" applyAlignment="1">
      <alignment horizontal="center" textRotation="90" wrapText="1"/>
    </xf>
    <xf numFmtId="0" fontId="2" fillId="2" borderId="2" xfId="0" applyFont="1" applyFill="1" applyBorder="1" applyAlignment="1">
      <alignment horizontal="center" textRotation="90" wrapText="1"/>
    </xf>
    <xf numFmtId="2" fontId="16" fillId="26" borderId="1" xfId="27" applyNumberFormat="1" applyFont="1" applyFill="1" applyBorder="1" applyAlignment="1">
      <alignment horizontal="center" vertical="center" wrapText="1"/>
    </xf>
    <xf numFmtId="0" fontId="2" fillId="26" borderId="1" xfId="0" applyFont="1" applyFill="1" applyBorder="1" applyAlignment="1">
      <alignment vertical="center"/>
    </xf>
    <xf numFmtId="0" fontId="2" fillId="25" borderId="7" xfId="0" applyFont="1" applyFill="1" applyBorder="1" applyAlignment="1">
      <alignment vertical="center"/>
    </xf>
    <xf numFmtId="0" fontId="1" fillId="24" borderId="6" xfId="0" applyFont="1" applyFill="1" applyBorder="1" applyAlignment="1">
      <alignment horizontal="center" textRotation="90" wrapText="1"/>
    </xf>
    <xf numFmtId="0" fontId="1" fillId="27" borderId="5" xfId="0" applyFont="1" applyFill="1" applyBorder="1" applyAlignment="1">
      <alignment horizontal="center" textRotation="90" wrapText="1"/>
    </xf>
    <xf numFmtId="2" fontId="1" fillId="27" borderId="7" xfId="0" applyNumberFormat="1" applyFont="1" applyFill="1" applyBorder="1" applyAlignment="1">
      <alignment vertical="center"/>
    </xf>
    <xf numFmtId="2" fontId="1" fillId="27" borderId="9" xfId="0" applyNumberFormat="1" applyFont="1" applyFill="1" applyBorder="1" applyAlignment="1">
      <alignment vertical="center"/>
    </xf>
    <xf numFmtId="0" fontId="16" fillId="0" borderId="1" xfId="27" applyFont="1" applyBorder="1" applyAlignment="1">
      <alignment horizontal="left" vertical="center" wrapText="1"/>
    </xf>
    <xf numFmtId="0" fontId="18" fillId="2" borderId="1" xfId="27" applyFont="1" applyFill="1" applyBorder="1" applyAlignment="1">
      <alignment horizontal="center" vertical="center" wrapText="1"/>
    </xf>
    <xf numFmtId="0" fontId="0" fillId="0" borderId="4" xfId="0" applyFont="1" applyFill="1" applyBorder="1" applyAlignment="1">
      <alignment vertical="center" wrapText="1"/>
    </xf>
    <xf numFmtId="0" fontId="0" fillId="0" borderId="0" xfId="0" applyFont="1" applyBorder="1" applyAlignment="1"/>
    <xf numFmtId="0" fontId="0" fillId="0" borderId="0" xfId="0" applyAlignment="1"/>
    <xf numFmtId="2" fontId="0" fillId="0" borderId="0" xfId="0" applyNumberFormat="1" applyFont="1" applyBorder="1" applyAlignment="1"/>
    <xf numFmtId="0" fontId="1" fillId="0" borderId="0" xfId="0" applyFont="1" applyBorder="1" applyAlignment="1"/>
    <xf numFmtId="0" fontId="0" fillId="0" borderId="0" xfId="0" applyFont="1" applyBorder="1" applyAlignment="1">
      <alignment wrapText="1"/>
    </xf>
    <xf numFmtId="0" fontId="15" fillId="0" borderId="0" xfId="0" applyFont="1" applyBorder="1" applyAlignment="1"/>
    <xf numFmtId="0" fontId="0" fillId="0" borderId="0" xfId="0" applyFont="1" applyBorder="1" applyAlignment="1">
      <alignment horizontal="center" wrapText="1"/>
    </xf>
    <xf numFmtId="0" fontId="0" fillId="0" borderId="0" xfId="0" applyFont="1" applyBorder="1" applyAlignment="1">
      <alignment horizontal="center"/>
    </xf>
    <xf numFmtId="2" fontId="0" fillId="0" borderId="0" xfId="0" applyNumberFormat="1" applyFont="1" applyBorder="1" applyAlignment="1">
      <alignment horizontal="center"/>
    </xf>
    <xf numFmtId="0" fontId="1" fillId="0" borderId="0" xfId="0" applyFont="1" applyBorder="1" applyAlignment="1">
      <alignment horizontal="center"/>
    </xf>
    <xf numFmtId="0" fontId="18" fillId="28" borderId="1" xfId="27" applyFont="1" applyFill="1" applyBorder="1" applyAlignment="1">
      <alignment horizontal="center" vertical="center" wrapText="1"/>
    </xf>
    <xf numFmtId="2" fontId="18" fillId="24" borderId="1" xfId="27" applyNumberFormat="1" applyFont="1" applyFill="1" applyBorder="1" applyAlignment="1">
      <alignment horizontal="center" vertical="center" wrapText="1"/>
    </xf>
    <xf numFmtId="164" fontId="18" fillId="28" borderId="1" xfId="18" applyNumberFormat="1" applyFont="1" applyFill="1" applyBorder="1" applyAlignment="1">
      <alignment horizontal="center" vertical="center" wrapText="1"/>
    </xf>
    <xf numFmtId="0" fontId="0" fillId="29" borderId="5" xfId="0" applyFont="1" applyFill="1" applyBorder="1" applyAlignment="1">
      <alignment horizontal="center" textRotation="90" wrapText="1"/>
    </xf>
    <xf numFmtId="0" fontId="0" fillId="29" borderId="11" xfId="0" applyFont="1" applyFill="1" applyBorder="1" applyAlignment="1">
      <alignment horizontal="center" textRotation="90" wrapText="1"/>
    </xf>
    <xf numFmtId="0" fontId="0" fillId="26" borderId="5" xfId="0" applyFont="1" applyFill="1" applyBorder="1" applyAlignment="1">
      <alignment horizontal="center" textRotation="90" wrapText="1"/>
    </xf>
    <xf numFmtId="0" fontId="0" fillId="26" borderId="11" xfId="0" applyFont="1" applyFill="1" applyBorder="1" applyAlignment="1">
      <alignment horizontal="center" textRotation="90" wrapText="1"/>
    </xf>
    <xf numFmtId="0" fontId="1" fillId="30" borderId="5" xfId="0" applyFont="1" applyFill="1" applyBorder="1" applyAlignment="1">
      <alignment horizontal="center" textRotation="90" wrapText="1"/>
    </xf>
    <xf numFmtId="0" fontId="1" fillId="28" borderId="6" xfId="0" applyFont="1" applyFill="1" applyBorder="1" applyAlignment="1">
      <alignment horizontal="center" textRotation="90" wrapText="1"/>
    </xf>
    <xf numFmtId="0" fontId="0" fillId="28" borderId="2" xfId="0" applyFont="1" applyFill="1" applyBorder="1" applyAlignment="1">
      <alignment horizontal="center" textRotation="90" wrapText="1"/>
    </xf>
    <xf numFmtId="0" fontId="0" fillId="0" borderId="0" xfId="0" applyFont="1" applyBorder="1" applyAlignment="1">
      <alignment horizontal="center" textRotation="90" wrapText="1"/>
    </xf>
    <xf numFmtId="0" fontId="3" fillId="0" borderId="1" xfId="27" applyFill="1" applyBorder="1" applyAlignment="1">
      <alignment horizontal="left" vertical="center" wrapText="1"/>
    </xf>
    <xf numFmtId="0" fontId="3" fillId="0" borderId="16" xfId="27" applyFill="1" applyBorder="1" applyAlignment="1">
      <alignment horizontal="left" vertical="center" wrapText="1"/>
    </xf>
    <xf numFmtId="164" fontId="3" fillId="0" borderId="1" xfId="18" applyNumberFormat="1" applyFont="1" applyFill="1" applyBorder="1" applyAlignment="1">
      <alignment horizontal="center" vertical="center" wrapText="1"/>
    </xf>
    <xf numFmtId="2" fontId="3" fillId="29" borderId="1" xfId="27" applyNumberFormat="1" applyFill="1" applyBorder="1" applyAlignment="1">
      <alignment horizontal="center" vertical="center" wrapText="1"/>
    </xf>
    <xf numFmtId="0" fontId="0" fillId="29" borderId="17" xfId="0" applyFont="1" applyFill="1" applyBorder="1" applyAlignment="1">
      <alignment horizontal="center" vertical="center"/>
    </xf>
    <xf numFmtId="0" fontId="0" fillId="29" borderId="1" xfId="0" applyFont="1" applyFill="1" applyBorder="1" applyAlignment="1">
      <alignment vertical="center"/>
    </xf>
    <xf numFmtId="0" fontId="0" fillId="26" borderId="7" xfId="0" applyFont="1" applyFill="1" applyBorder="1" applyAlignment="1">
      <alignment vertical="center"/>
    </xf>
    <xf numFmtId="0" fontId="0" fillId="26" borderId="1" xfId="0" applyFont="1" applyFill="1" applyBorder="1" applyAlignment="1">
      <alignment vertical="center"/>
    </xf>
    <xf numFmtId="2" fontId="1" fillId="30" borderId="9" xfId="0" applyNumberFormat="1" applyFont="1" applyFill="1" applyBorder="1" applyAlignment="1">
      <alignment vertical="center"/>
    </xf>
    <xf numFmtId="0" fontId="3" fillId="0" borderId="1" xfId="27" applyBorder="1" applyAlignment="1">
      <alignment horizontal="left" vertical="center" wrapText="1"/>
    </xf>
    <xf numFmtId="0" fontId="0" fillId="0" borderId="0" xfId="0" applyFont="1" applyBorder="1" applyAlignment="1">
      <alignment vertical="center"/>
    </xf>
    <xf numFmtId="0" fontId="1" fillId="0" borderId="18" xfId="0" applyFont="1" applyFill="1" applyBorder="1" applyAlignment="1">
      <alignment vertical="center"/>
    </xf>
    <xf numFmtId="0" fontId="0" fillId="0" borderId="19" xfId="0" applyFont="1" applyFill="1" applyBorder="1" applyAlignment="1">
      <alignment vertical="center"/>
    </xf>
    <xf numFmtId="0" fontId="1" fillId="0" borderId="1" xfId="0" applyFont="1" applyFill="1" applyBorder="1" applyAlignment="1">
      <alignment vertical="center"/>
    </xf>
    <xf numFmtId="0" fontId="0" fillId="0" borderId="1" xfId="0" applyFont="1" applyFill="1" applyBorder="1" applyAlignment="1">
      <alignment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0" fillId="0" borderId="1" xfId="0" applyFont="1" applyFill="1" applyBorder="1" applyAlignment="1">
      <alignment vertical="center"/>
    </xf>
    <xf numFmtId="2" fontId="0" fillId="0" borderId="0" xfId="0" applyNumberFormat="1"/>
    <xf numFmtId="164" fontId="0" fillId="0" borderId="0" xfId="0" applyNumberFormat="1" applyFont="1" applyBorder="1" applyAlignment="1"/>
    <xf numFmtId="0" fontId="21" fillId="0" borderId="0" xfId="0" applyFont="1" applyBorder="1" applyAlignment="1">
      <alignment horizontal="center" wrapText="1"/>
    </xf>
    <xf numFmtId="0" fontId="20" fillId="24" borderId="0" xfId="0" applyFont="1" applyFill="1" applyBorder="1" applyAlignment="1">
      <alignment wrapText="1"/>
    </xf>
    <xf numFmtId="0" fontId="19" fillId="0" borderId="3" xfId="0" applyFont="1" applyFill="1" applyBorder="1" applyAlignment="1">
      <alignment vertical="center" wrapText="1"/>
    </xf>
    <xf numFmtId="0" fontId="21" fillId="0" borderId="8" xfId="0" applyFont="1" applyFill="1" applyBorder="1" applyAlignment="1">
      <alignment vertical="center"/>
    </xf>
    <xf numFmtId="0" fontId="0" fillId="0" borderId="22" xfId="0" applyBorder="1" applyAlignment="1">
      <alignment horizontal="center" vertical="center" wrapText="1"/>
    </xf>
    <xf numFmtId="2" fontId="21" fillId="24" borderId="7" xfId="0" applyNumberFormat="1" applyFont="1" applyFill="1" applyBorder="1" applyAlignment="1">
      <alignment vertical="center"/>
    </xf>
    <xf numFmtId="2" fontId="21" fillId="43" borderId="8" xfId="0" applyNumberFormat="1" applyFont="1" applyFill="1" applyBorder="1" applyAlignment="1">
      <alignment vertical="center"/>
    </xf>
    <xf numFmtId="0" fontId="19" fillId="26" borderId="7" xfId="0" applyFont="1" applyFill="1" applyBorder="1" applyAlignment="1">
      <alignment vertical="center"/>
    </xf>
    <xf numFmtId="0" fontId="19" fillId="26" borderId="1" xfId="0" applyFont="1" applyFill="1" applyBorder="1" applyAlignment="1">
      <alignment vertical="center"/>
    </xf>
    <xf numFmtId="0" fontId="19" fillId="25" borderId="1" xfId="0" applyFont="1" applyFill="1" applyBorder="1" applyAlignment="1">
      <alignment vertical="center"/>
    </xf>
    <xf numFmtId="0" fontId="19" fillId="25" borderId="17" xfId="0" applyFont="1" applyFill="1" applyBorder="1" applyAlignment="1">
      <alignment horizontal="center" vertical="center"/>
    </xf>
    <xf numFmtId="2" fontId="22" fillId="25" borderId="1" xfId="27" applyNumberFormat="1" applyFont="1" applyFill="1" applyBorder="1" applyAlignment="1">
      <alignment horizontal="center" vertical="center" wrapText="1"/>
    </xf>
    <xf numFmtId="2" fontId="21" fillId="43" borderId="23" xfId="0" applyNumberFormat="1" applyFont="1" applyFill="1" applyBorder="1" applyAlignment="1">
      <alignment horizontal="center" vertical="center" wrapText="1"/>
    </xf>
    <xf numFmtId="165" fontId="19" fillId="0" borderId="23" xfId="0" applyNumberFormat="1" applyFont="1" applyBorder="1" applyAlignment="1">
      <alignment horizontal="center" vertical="center" wrapText="1"/>
    </xf>
    <xf numFmtId="0" fontId="19" fillId="0" borderId="23" xfId="0" applyFont="1" applyBorder="1" applyAlignment="1">
      <alignment horizontal="center" vertical="center" wrapText="1"/>
    </xf>
    <xf numFmtId="0" fontId="0" fillId="0" borderId="23" xfId="0" applyFont="1" applyBorder="1" applyAlignment="1">
      <alignment vertical="center" wrapText="1"/>
    </xf>
    <xf numFmtId="0" fontId="19" fillId="0" borderId="22" xfId="0" applyFont="1" applyBorder="1" applyAlignment="1">
      <alignment horizontal="center" vertical="center" wrapText="1"/>
    </xf>
    <xf numFmtId="0" fontId="0" fillId="0" borderId="24" xfId="0" applyBorder="1" applyAlignment="1">
      <alignment horizontal="center" vertical="center" wrapText="1"/>
    </xf>
    <xf numFmtId="2" fontId="21" fillId="43" borderId="1" xfId="0" applyNumberFormat="1" applyFont="1" applyFill="1" applyBorder="1" applyAlignment="1">
      <alignment horizontal="center" vertical="center" wrapText="1"/>
    </xf>
    <xf numFmtId="165"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24" xfId="0" applyFont="1" applyFill="1" applyBorder="1" applyAlignment="1">
      <alignment horizontal="center" vertical="center" wrapText="1"/>
    </xf>
    <xf numFmtId="0" fontId="0" fillId="0" borderId="3" xfId="0" applyFont="1" applyFill="1" applyBorder="1" applyAlignment="1">
      <alignment vertical="center" wrapText="1"/>
    </xf>
    <xf numFmtId="2" fontId="1" fillId="24" borderId="7" xfId="0" applyNumberFormat="1" applyFont="1" applyFill="1" applyBorder="1" applyAlignment="1">
      <alignment vertical="center"/>
    </xf>
    <xf numFmtId="2" fontId="1" fillId="44" borderId="8" xfId="0" applyNumberFormat="1" applyFont="1" applyFill="1" applyBorder="1" applyAlignment="1">
      <alignment vertical="center"/>
    </xf>
    <xf numFmtId="0" fontId="0" fillId="45" borderId="7" xfId="0" applyFont="1" applyFill="1" applyBorder="1" applyAlignment="1">
      <alignment vertical="center"/>
    </xf>
    <xf numFmtId="0" fontId="0" fillId="25" borderId="1" xfId="0" applyFont="1" applyFill="1" applyBorder="1" applyAlignment="1">
      <alignment vertical="center"/>
    </xf>
    <xf numFmtId="2" fontId="3" fillId="25" borderId="1" xfId="27" applyNumberFormat="1" applyFill="1" applyBorder="1" applyAlignment="1">
      <alignment horizontal="center" vertical="center" wrapText="1"/>
    </xf>
    <xf numFmtId="2" fontId="23" fillId="43" borderId="1" xfId="0" applyNumberFormat="1" applyFont="1" applyFill="1" applyBorder="1" applyAlignment="1">
      <alignment horizontal="center" vertical="center" wrapText="1"/>
    </xf>
    <xf numFmtId="165"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24" xfId="0" applyFont="1" applyFill="1" applyBorder="1" applyAlignment="1">
      <alignment horizontal="center" vertical="center" wrapText="1"/>
    </xf>
    <xf numFmtId="166" fontId="19" fillId="0" borderId="1" xfId="0" applyNumberFormat="1" applyFont="1" applyBorder="1" applyAlignment="1">
      <alignment horizontal="center" vertical="center" wrapText="1"/>
    </xf>
    <xf numFmtId="0" fontId="0" fillId="0" borderId="1" xfId="0" applyFont="1" applyBorder="1" applyAlignment="1">
      <alignment vertical="center" wrapText="1"/>
    </xf>
    <xf numFmtId="0" fontId="19" fillId="0" borderId="24" xfId="0" applyFont="1" applyBorder="1" applyAlignment="1">
      <alignment horizontal="center" vertical="center" wrapText="1"/>
    </xf>
    <xf numFmtId="0" fontId="19" fillId="0" borderId="2" xfId="0" applyFont="1" applyBorder="1" applyAlignment="1">
      <alignment horizontal="center" textRotation="90" wrapText="1"/>
    </xf>
    <xf numFmtId="0" fontId="21" fillId="0" borderId="6" xfId="0" applyFont="1" applyBorder="1" applyAlignment="1">
      <alignment horizontal="center" textRotation="90" wrapText="1"/>
    </xf>
    <xf numFmtId="0" fontId="23" fillId="46" borderId="25" xfId="0" applyFont="1" applyFill="1" applyBorder="1" applyAlignment="1">
      <alignment horizontal="center" textRotation="90" wrapText="1"/>
    </xf>
    <xf numFmtId="0" fontId="21" fillId="24" borderId="5" xfId="0" applyFont="1" applyFill="1" applyBorder="1" applyAlignment="1">
      <alignment horizontal="center" textRotation="90" wrapText="1"/>
    </xf>
    <xf numFmtId="0" fontId="21" fillId="43" borderId="6" xfId="0" applyFont="1" applyFill="1" applyBorder="1" applyAlignment="1">
      <alignment horizontal="center" textRotation="90" wrapText="1"/>
    </xf>
    <xf numFmtId="0" fontId="19" fillId="26" borderId="11" xfId="0" applyFont="1" applyFill="1" applyBorder="1" applyAlignment="1">
      <alignment horizontal="center" textRotation="90" wrapText="1"/>
    </xf>
    <xf numFmtId="0" fontId="19" fillId="26" borderId="5" xfId="0" applyFont="1" applyFill="1" applyBorder="1" applyAlignment="1">
      <alignment horizontal="center" textRotation="90" wrapText="1"/>
    </xf>
    <xf numFmtId="0" fontId="19" fillId="25" borderId="11" xfId="0" applyFont="1" applyFill="1" applyBorder="1" applyAlignment="1">
      <alignment horizontal="center" textRotation="90" wrapText="1"/>
    </xf>
    <xf numFmtId="0" fontId="19" fillId="25" borderId="5" xfId="0" applyFont="1" applyFill="1" applyBorder="1" applyAlignment="1">
      <alignment horizontal="center" textRotation="90" wrapText="1"/>
    </xf>
    <xf numFmtId="0" fontId="21" fillId="43" borderId="26" xfId="0" applyFont="1" applyFill="1" applyBorder="1" applyAlignment="1">
      <alignment horizontal="center" vertical="center" wrapText="1"/>
    </xf>
    <xf numFmtId="166" fontId="24" fillId="46" borderId="26" xfId="0" applyNumberFormat="1" applyFont="1" applyFill="1" applyBorder="1" applyAlignment="1">
      <alignment horizontal="center" vertical="center" wrapText="1"/>
    </xf>
    <xf numFmtId="165" fontId="24" fillId="46" borderId="26" xfId="0" applyNumberFormat="1" applyFont="1" applyFill="1" applyBorder="1" applyAlignment="1">
      <alignment horizontal="center" vertical="center" wrapText="1"/>
    </xf>
    <xf numFmtId="0" fontId="24" fillId="46" borderId="26" xfId="0" applyFont="1" applyFill="1" applyBorder="1" applyAlignment="1">
      <alignment horizontal="center" vertical="center" wrapText="1"/>
    </xf>
    <xf numFmtId="0" fontId="25" fillId="46" borderId="25" xfId="0" applyFont="1" applyFill="1" applyBorder="1" applyAlignment="1">
      <alignment horizontal="center" vertical="center" wrapText="1"/>
    </xf>
    <xf numFmtId="0" fontId="15" fillId="0" borderId="0" xfId="0" applyFont="1" applyBorder="1" applyAlignment="1">
      <alignment horizontal="left"/>
    </xf>
    <xf numFmtId="0" fontId="0" fillId="0" borderId="0" xfId="0" applyAlignment="1">
      <alignment horizontal="center"/>
    </xf>
    <xf numFmtId="0" fontId="28" fillId="0" borderId="3" xfId="0" applyFont="1" applyFill="1" applyBorder="1" applyAlignment="1">
      <alignment vertical="center" wrapText="1"/>
    </xf>
    <xf numFmtId="0" fontId="23" fillId="0" borderId="8" xfId="0" applyFont="1" applyFill="1" applyBorder="1" applyAlignment="1">
      <alignment vertical="center"/>
    </xf>
    <xf numFmtId="2" fontId="23" fillId="24" borderId="7" xfId="0" applyNumberFormat="1" applyFont="1" applyFill="1" applyBorder="1" applyAlignment="1">
      <alignment vertical="center"/>
    </xf>
    <xf numFmtId="2" fontId="23" fillId="44" borderId="8" xfId="0" applyNumberFormat="1" applyFont="1" applyFill="1" applyBorder="1" applyAlignment="1">
      <alignment vertical="center"/>
    </xf>
    <xf numFmtId="0" fontId="28" fillId="26" borderId="7" xfId="0" applyFont="1" applyFill="1" applyBorder="1" applyAlignment="1">
      <alignment vertical="center"/>
    </xf>
    <xf numFmtId="0" fontId="28" fillId="25" borderId="1" xfId="0" applyFont="1" applyFill="1" applyBorder="1" applyAlignment="1">
      <alignment vertical="center"/>
    </xf>
    <xf numFmtId="2" fontId="29" fillId="25" borderId="1" xfId="27" applyNumberFormat="1" applyFont="1" applyFill="1" applyBorder="1" applyAlignment="1">
      <alignment horizontal="center" vertical="center" wrapText="1"/>
    </xf>
    <xf numFmtId="2" fontId="23" fillId="43" borderId="23" xfId="0" applyNumberFormat="1" applyFont="1" applyFill="1" applyBorder="1" applyAlignment="1">
      <alignment horizontal="center" vertical="center" wrapText="1"/>
    </xf>
    <xf numFmtId="165" fontId="28" fillId="0" borderId="23" xfId="0" applyNumberFormat="1" applyFont="1" applyBorder="1" applyAlignment="1">
      <alignment horizontal="center" vertical="center" wrapText="1"/>
    </xf>
    <xf numFmtId="166" fontId="28" fillId="0" borderId="23" xfId="0" applyNumberFormat="1" applyFont="1" applyBorder="1" applyAlignment="1">
      <alignment horizontal="center" vertical="center" wrapText="1"/>
    </xf>
    <xf numFmtId="0" fontId="28" fillId="0" borderId="23" xfId="0" applyFont="1" applyBorder="1" applyAlignment="1">
      <alignment horizontal="center" vertical="center" wrapText="1"/>
    </xf>
    <xf numFmtId="0" fontId="28" fillId="0" borderId="22" xfId="0" applyFont="1" applyBorder="1" applyAlignment="1">
      <alignment horizontal="center" vertical="center" wrapText="1"/>
    </xf>
    <xf numFmtId="165" fontId="28" fillId="0" borderId="1" xfId="0" applyNumberFormat="1" applyFont="1" applyBorder="1" applyAlignment="1">
      <alignment horizontal="center" vertical="center" wrapText="1"/>
    </xf>
    <xf numFmtId="166"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0" fillId="0" borderId="2" xfId="0" applyFont="1" applyBorder="1" applyAlignment="1">
      <alignment horizontal="center" textRotation="90" wrapText="1"/>
    </xf>
    <xf numFmtId="0" fontId="1" fillId="0" borderId="6" xfId="0" applyFont="1" applyBorder="1" applyAlignment="1">
      <alignment horizontal="center" textRotation="90" wrapText="1"/>
    </xf>
    <xf numFmtId="0" fontId="23" fillId="46" borderId="25" xfId="0" applyFont="1" applyFill="1" applyBorder="1" applyAlignment="1">
      <alignment horizontal="center" vertical="center" wrapText="1"/>
    </xf>
    <xf numFmtId="0" fontId="1" fillId="24" borderId="5" xfId="0" applyFont="1" applyFill="1" applyBorder="1" applyAlignment="1">
      <alignment horizontal="center" textRotation="90" wrapText="1"/>
    </xf>
    <xf numFmtId="0" fontId="1" fillId="44" borderId="6" xfId="0" applyFont="1" applyFill="1" applyBorder="1" applyAlignment="1">
      <alignment horizontal="center" textRotation="90" wrapText="1"/>
    </xf>
    <xf numFmtId="0" fontId="0" fillId="25" borderId="11" xfId="0" applyFont="1" applyFill="1" applyBorder="1" applyAlignment="1">
      <alignment horizontal="center" textRotation="90" wrapText="1"/>
    </xf>
    <xf numFmtId="0" fontId="0" fillId="25" borderId="5" xfId="0" applyFont="1" applyFill="1" applyBorder="1" applyAlignment="1">
      <alignment horizontal="center" textRotation="90" wrapText="1"/>
    </xf>
    <xf numFmtId="0" fontId="23" fillId="43" borderId="26" xfId="0" applyFont="1" applyFill="1" applyBorder="1" applyAlignment="1">
      <alignment horizontal="center" vertical="center" wrapText="1"/>
    </xf>
    <xf numFmtId="166" fontId="30" fillId="46" borderId="26" xfId="0" applyNumberFormat="1" applyFont="1" applyFill="1" applyBorder="1" applyAlignment="1">
      <alignment horizontal="center" vertical="center" wrapText="1"/>
    </xf>
    <xf numFmtId="165" fontId="30" fillId="46" borderId="26" xfId="0" applyNumberFormat="1" applyFont="1" applyFill="1" applyBorder="1" applyAlignment="1">
      <alignment horizontal="center" vertical="center" wrapText="1"/>
    </xf>
    <xf numFmtId="0" fontId="30" fillId="46" borderId="26" xfId="0" applyFont="1" applyFill="1" applyBorder="1" applyAlignment="1">
      <alignment horizontal="center" vertical="center" wrapText="1"/>
    </xf>
    <xf numFmtId="1" fontId="2" fillId="0" borderId="1" xfId="144" applyNumberFormat="1" applyFont="1" applyFill="1" applyBorder="1" applyAlignment="1">
      <alignment vertical="center" wrapText="1"/>
    </xf>
    <xf numFmtId="2" fontId="1" fillId="24" borderId="9" xfId="0" applyNumberFormat="1" applyFont="1" applyFill="1" applyBorder="1" applyAlignment="1">
      <alignment vertical="center"/>
    </xf>
    <xf numFmtId="165" fontId="2" fillId="0" borderId="1" xfId="147" applyNumberFormat="1" applyFill="1" applyBorder="1" applyAlignment="1">
      <alignment horizontal="center" vertical="center"/>
    </xf>
    <xf numFmtId="2" fontId="3" fillId="43" borderId="1" xfId="27" applyNumberFormat="1" applyFont="1" applyFill="1" applyBorder="1" applyAlignment="1">
      <alignment horizontal="center" vertical="center" wrapText="1"/>
    </xf>
    <xf numFmtId="1" fontId="28" fillId="0" borderId="1" xfId="144" applyNumberFormat="1" applyFont="1" applyFill="1" applyBorder="1" applyAlignment="1">
      <alignment vertical="center" wrapText="1"/>
    </xf>
    <xf numFmtId="0" fontId="29" fillId="0" borderId="1" xfId="27" applyFont="1" applyBorder="1" applyAlignment="1">
      <alignment horizontal="left" vertical="center" wrapText="1"/>
    </xf>
    <xf numFmtId="1" fontId="28" fillId="0" borderId="1" xfId="144" applyNumberFormat="1" applyFont="1" applyFill="1" applyBorder="1" applyAlignment="1">
      <alignment vertical="center"/>
    </xf>
    <xf numFmtId="1" fontId="2" fillId="0" borderId="1" xfId="144" applyNumberFormat="1" applyFill="1" applyBorder="1" applyAlignment="1">
      <alignment vertical="center" wrapText="1"/>
    </xf>
    <xf numFmtId="0" fontId="18" fillId="2" borderId="27" xfId="0" applyFont="1" applyFill="1" applyBorder="1" applyAlignment="1">
      <alignment horizontal="center" vertical="center" wrapText="1"/>
    </xf>
    <xf numFmtId="164" fontId="18" fillId="2" borderId="1" xfId="18" applyNumberFormat="1" applyFont="1" applyFill="1" applyBorder="1" applyAlignment="1">
      <alignment horizontal="center" vertical="center" wrapText="1"/>
    </xf>
    <xf numFmtId="2" fontId="18" fillId="43" borderId="1" xfId="27" applyNumberFormat="1" applyFont="1" applyFill="1" applyBorder="1" applyAlignment="1">
      <alignment horizontal="center" vertical="center" wrapText="1"/>
    </xf>
    <xf numFmtId="2" fontId="0" fillId="0" borderId="0" xfId="0" applyNumberFormat="1" applyBorder="1"/>
    <xf numFmtId="0" fontId="0" fillId="0" borderId="0" xfId="0" applyBorder="1" applyAlignment="1"/>
    <xf numFmtId="0" fontId="3" fillId="0" borderId="0" xfId="27" applyFill="1" applyBorder="1" applyAlignment="1">
      <alignment wrapText="1"/>
    </xf>
    <xf numFmtId="0" fontId="2" fillId="0" borderId="1" xfId="0" applyFont="1" applyFill="1" applyBorder="1" applyAlignment="1">
      <alignment vertical="center" wrapText="1"/>
    </xf>
    <xf numFmtId="0" fontId="1" fillId="0" borderId="1" xfId="0" applyFont="1" applyFill="1" applyBorder="1" applyAlignment="1"/>
    <xf numFmtId="0" fontId="0" fillId="0" borderId="1" xfId="0" applyFill="1" applyBorder="1" applyAlignment="1">
      <alignment wrapText="1"/>
    </xf>
    <xf numFmtId="2" fontId="1" fillId="24" borderId="1" xfId="0" applyNumberFormat="1" applyFont="1" applyFill="1" applyBorder="1" applyAlignment="1"/>
    <xf numFmtId="2" fontId="1" fillId="44" borderId="1" xfId="0" applyNumberFormat="1" applyFont="1" applyFill="1" applyBorder="1" applyAlignment="1"/>
    <xf numFmtId="0" fontId="2" fillId="26" borderId="1" xfId="0" applyFont="1" applyFill="1" applyBorder="1" applyAlignment="1"/>
    <xf numFmtId="0" fontId="2" fillId="25" borderId="1" xfId="0" applyFont="1" applyFill="1" applyBorder="1" applyAlignment="1"/>
    <xf numFmtId="0" fontId="2" fillId="25" borderId="1" xfId="0" applyFont="1" applyFill="1" applyBorder="1" applyAlignment="1">
      <alignment horizontal="center"/>
    </xf>
    <xf numFmtId="2" fontId="16" fillId="25" borderId="1" xfId="27" applyNumberFormat="1" applyFont="1" applyFill="1" applyBorder="1" applyAlignment="1">
      <alignment horizontal="center" wrapText="1"/>
    </xf>
    <xf numFmtId="0" fontId="16" fillId="24" borderId="1" xfId="27" applyFont="1" applyFill="1" applyBorder="1" applyAlignment="1">
      <alignment wrapText="1"/>
    </xf>
    <xf numFmtId="166" fontId="16" fillId="0" borderId="1" xfId="27" applyNumberFormat="1" applyFont="1" applyFill="1" applyBorder="1" applyAlignment="1">
      <alignment wrapText="1"/>
    </xf>
    <xf numFmtId="0" fontId="16" fillId="0" borderId="1" xfId="27" applyFont="1" applyFill="1" applyBorder="1" applyAlignment="1">
      <alignment wrapText="1"/>
    </xf>
    <xf numFmtId="0" fontId="16" fillId="0" borderId="1" xfId="27" applyFont="1" applyFill="1" applyBorder="1" applyAlignment="1">
      <alignment horizontal="center" wrapText="1"/>
    </xf>
    <xf numFmtId="0" fontId="0" fillId="26" borderId="1" xfId="0" applyFont="1" applyFill="1" applyBorder="1" applyAlignment="1"/>
    <xf numFmtId="0" fontId="0" fillId="25" borderId="1" xfId="0" applyFont="1" applyFill="1" applyBorder="1" applyAlignment="1"/>
    <xf numFmtId="2" fontId="3" fillId="25" borderId="1" xfId="27" applyNumberFormat="1" applyFill="1" applyBorder="1" applyAlignment="1">
      <alignment horizontal="center" wrapText="1"/>
    </xf>
    <xf numFmtId="0" fontId="3" fillId="24" borderId="1" xfId="27" applyFill="1" applyBorder="1" applyAlignment="1">
      <alignment wrapText="1"/>
    </xf>
    <xf numFmtId="166" fontId="3" fillId="0" borderId="1" xfId="27" applyNumberFormat="1" applyFill="1" applyBorder="1" applyAlignment="1">
      <alignment wrapText="1"/>
    </xf>
    <xf numFmtId="0" fontId="3" fillId="0" borderId="1" xfId="27" applyFill="1" applyBorder="1" applyAlignment="1">
      <alignment wrapText="1"/>
    </xf>
    <xf numFmtId="0" fontId="3" fillId="0" borderId="1" xfId="27" applyFill="1" applyBorder="1" applyAlignment="1">
      <alignment horizontal="center" wrapText="1"/>
    </xf>
    <xf numFmtId="0" fontId="2" fillId="0" borderId="1" xfId="0" applyFont="1" applyBorder="1" applyAlignment="1">
      <alignment horizontal="center" textRotation="90" wrapText="1"/>
    </xf>
    <xf numFmtId="0" fontId="1" fillId="0" borderId="1" xfId="0" applyFont="1" applyBorder="1" applyAlignment="1">
      <alignment horizontal="center" textRotation="90" wrapText="1"/>
    </xf>
    <xf numFmtId="0" fontId="18" fillId="47" borderId="1" xfId="0" applyFont="1" applyFill="1" applyBorder="1" applyAlignment="1">
      <alignment horizontal="center" textRotation="90" wrapText="1"/>
    </xf>
    <xf numFmtId="0" fontId="1" fillId="24" borderId="1" xfId="0" applyFont="1" applyFill="1" applyBorder="1" applyAlignment="1">
      <alignment horizontal="center" textRotation="90" wrapText="1"/>
    </xf>
    <xf numFmtId="0" fontId="1" fillId="44" borderId="1" xfId="0" applyFont="1" applyFill="1" applyBorder="1" applyAlignment="1">
      <alignment horizontal="center" textRotation="90" wrapText="1"/>
    </xf>
    <xf numFmtId="0" fontId="2" fillId="26" borderId="1" xfId="0" applyFont="1" applyFill="1" applyBorder="1" applyAlignment="1">
      <alignment horizontal="center" textRotation="90" wrapText="1"/>
    </xf>
    <xf numFmtId="0" fontId="2" fillId="25" borderId="1" xfId="0" applyFont="1" applyFill="1" applyBorder="1" applyAlignment="1">
      <alignment horizontal="center" textRotation="90" wrapText="1"/>
    </xf>
    <xf numFmtId="0" fontId="17" fillId="24" borderId="1" xfId="27" applyFont="1" applyFill="1" applyBorder="1" applyAlignment="1">
      <alignment wrapText="1"/>
    </xf>
    <xf numFmtId="166" fontId="17" fillId="47" borderId="1" xfId="27" applyNumberFormat="1" applyFont="1" applyFill="1" applyBorder="1" applyAlignment="1">
      <alignment wrapText="1"/>
    </xf>
    <xf numFmtId="0" fontId="17" fillId="47" borderId="1" xfId="27" applyFont="1" applyFill="1" applyBorder="1" applyAlignment="1">
      <alignment wrapText="1"/>
    </xf>
    <xf numFmtId="0" fontId="17" fillId="47" borderId="28" xfId="27" applyFont="1" applyFill="1" applyBorder="1" applyAlignment="1">
      <alignment wrapText="1"/>
    </xf>
    <xf numFmtId="0" fontId="3" fillId="0" borderId="0" xfId="27" applyFill="1" applyAlignment="1">
      <alignment wrapText="1"/>
    </xf>
    <xf numFmtId="0" fontId="28" fillId="0" borderId="1" xfId="0" applyFont="1" applyFill="1" applyBorder="1" applyAlignment="1">
      <alignment wrapText="1"/>
    </xf>
    <xf numFmtId="0" fontId="23" fillId="0" borderId="1" xfId="0" applyFont="1" applyFill="1" applyBorder="1" applyAlignment="1"/>
    <xf numFmtId="1" fontId="28" fillId="0" borderId="1" xfId="0" applyNumberFormat="1" applyFont="1" applyFill="1" applyBorder="1" applyAlignment="1">
      <alignment horizontal="right"/>
    </xf>
    <xf numFmtId="2" fontId="23" fillId="24" borderId="1" xfId="0" applyNumberFormat="1" applyFont="1" applyFill="1" applyBorder="1" applyAlignment="1"/>
    <xf numFmtId="2" fontId="23" fillId="44" borderId="1" xfId="0" applyNumberFormat="1" applyFont="1" applyFill="1" applyBorder="1" applyAlignment="1"/>
    <xf numFmtId="0" fontId="28" fillId="26" borderId="1" xfId="0" applyFont="1" applyFill="1" applyBorder="1" applyAlignment="1"/>
    <xf numFmtId="0" fontId="28" fillId="25" borderId="1" xfId="0" applyFont="1" applyFill="1" applyBorder="1" applyAlignment="1"/>
    <xf numFmtId="2" fontId="29" fillId="25" borderId="1" xfId="27" applyNumberFormat="1" applyFont="1" applyFill="1" applyBorder="1" applyAlignment="1">
      <alignment horizontal="center" wrapText="1"/>
    </xf>
    <xf numFmtId="0" fontId="29" fillId="24" borderId="1" xfId="27" applyFont="1" applyFill="1" applyBorder="1" applyAlignment="1">
      <alignment wrapText="1"/>
    </xf>
    <xf numFmtId="166" fontId="29" fillId="0" borderId="1" xfId="27" applyNumberFormat="1" applyFont="1" applyFill="1" applyBorder="1" applyAlignment="1">
      <alignment wrapText="1"/>
    </xf>
    <xf numFmtId="0" fontId="29" fillId="0" borderId="1" xfId="27" applyFont="1" applyFill="1" applyBorder="1" applyAlignment="1">
      <alignment wrapText="1"/>
    </xf>
    <xf numFmtId="0" fontId="29" fillId="0" borderId="1" xfId="27" applyFont="1" applyFill="1" applyBorder="1" applyAlignment="1">
      <alignment horizontal="center" wrapText="1"/>
    </xf>
    <xf numFmtId="0" fontId="28" fillId="0" borderId="1" xfId="0" applyFont="1" applyBorder="1" applyAlignment="1">
      <alignment horizontal="center" textRotation="90" wrapText="1"/>
    </xf>
    <xf numFmtId="0" fontId="23" fillId="0" borderId="1" xfId="0" applyFont="1" applyBorder="1" applyAlignment="1">
      <alignment horizontal="center" textRotation="90" wrapText="1"/>
    </xf>
    <xf numFmtId="0" fontId="23" fillId="24" borderId="5" xfId="0" applyFont="1" applyFill="1" applyBorder="1" applyAlignment="1">
      <alignment horizontal="center" textRotation="90" wrapText="1"/>
    </xf>
    <xf numFmtId="0" fontId="23" fillId="44" borderId="6" xfId="0" applyFont="1" applyFill="1" applyBorder="1" applyAlignment="1">
      <alignment horizontal="center" textRotation="90" wrapText="1"/>
    </xf>
    <xf numFmtId="0" fontId="28" fillId="26" borderId="11" xfId="0" applyFont="1" applyFill="1" applyBorder="1" applyAlignment="1">
      <alignment horizontal="center" textRotation="90" wrapText="1"/>
    </xf>
    <xf numFmtId="0" fontId="28" fillId="26" borderId="5" xfId="0" applyFont="1" applyFill="1" applyBorder="1" applyAlignment="1">
      <alignment horizontal="center" textRotation="90" wrapText="1"/>
    </xf>
    <xf numFmtId="0" fontId="28" fillId="25" borderId="11" xfId="0" applyFont="1" applyFill="1" applyBorder="1" applyAlignment="1">
      <alignment horizontal="center" textRotation="90" wrapText="1"/>
    </xf>
    <xf numFmtId="0" fontId="28" fillId="25" borderId="5" xfId="0" applyFont="1" applyFill="1" applyBorder="1" applyAlignment="1">
      <alignment horizontal="center" textRotation="90" wrapText="1"/>
    </xf>
    <xf numFmtId="0" fontId="31" fillId="24" borderId="1" xfId="27" applyFont="1" applyFill="1" applyBorder="1" applyAlignment="1">
      <alignment wrapText="1"/>
    </xf>
    <xf numFmtId="166" fontId="31" fillId="47" borderId="1" xfId="27" applyNumberFormat="1" applyFont="1" applyFill="1" applyBorder="1" applyAlignment="1">
      <alignment wrapText="1"/>
    </xf>
    <xf numFmtId="0" fontId="31" fillId="47" borderId="1" xfId="27" applyFont="1" applyFill="1" applyBorder="1" applyAlignment="1">
      <alignment wrapText="1"/>
    </xf>
    <xf numFmtId="0" fontId="28" fillId="0" borderId="4" xfId="0" applyFont="1" applyFill="1" applyBorder="1" applyAlignment="1">
      <alignment vertical="center" wrapText="1"/>
    </xf>
    <xf numFmtId="0" fontId="23" fillId="0" borderId="10" xfId="0" applyFont="1" applyFill="1" applyBorder="1" applyAlignment="1">
      <alignment vertical="center"/>
    </xf>
    <xf numFmtId="0" fontId="32" fillId="0" borderId="1" xfId="430" applyNumberFormat="1" applyFont="1" applyFill="1" applyBorder="1" applyAlignment="1" applyProtection="1">
      <alignment horizontal="center" vertical="center" wrapText="1"/>
      <protection locked="0"/>
    </xf>
    <xf numFmtId="2" fontId="23" fillId="24" borderId="9" xfId="0" applyNumberFormat="1" applyFont="1" applyFill="1" applyBorder="1" applyAlignment="1">
      <alignment vertical="center"/>
    </xf>
    <xf numFmtId="2" fontId="33" fillId="48" borderId="1" xfId="0" applyNumberFormat="1" applyFont="1" applyFill="1" applyBorder="1" applyAlignment="1" applyProtection="1">
      <alignment horizontal="center" vertical="center"/>
      <protection locked="0"/>
    </xf>
    <xf numFmtId="42" fontId="33" fillId="0" borderId="1" xfId="217" applyNumberFormat="1" applyFont="1" applyFill="1" applyBorder="1" applyAlignment="1" applyProtection="1">
      <alignment horizontal="center" vertical="center" wrapText="1"/>
      <protection locked="0"/>
    </xf>
    <xf numFmtId="0" fontId="33" fillId="0" borderId="1" xfId="430" applyFont="1" applyFill="1" applyBorder="1" applyAlignment="1" applyProtection="1">
      <alignment vertical="center" wrapText="1"/>
      <protection locked="0"/>
    </xf>
    <xf numFmtId="0" fontId="33" fillId="0" borderId="1" xfId="58" applyFont="1" applyFill="1" applyBorder="1" applyAlignment="1" applyProtection="1">
      <alignment vertical="center" wrapText="1"/>
      <protection locked="0"/>
    </xf>
    <xf numFmtId="0" fontId="33" fillId="0" borderId="1" xfId="58"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NumberFormat="1" applyFont="1" applyFill="1" applyBorder="1" applyAlignment="1" applyProtection="1">
      <alignment horizontal="center" vertical="center"/>
      <protection locked="0"/>
    </xf>
    <xf numFmtId="0" fontId="33" fillId="49"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protection locked="0"/>
    </xf>
    <xf numFmtId="42" fontId="33" fillId="0" borderId="1" xfId="217" applyNumberFormat="1" applyFont="1" applyFill="1" applyBorder="1" applyAlignment="1" applyProtection="1">
      <alignment horizontal="center" vertical="center"/>
      <protection locked="0"/>
    </xf>
    <xf numFmtId="0" fontId="33" fillId="0" borderId="1" xfId="49" applyFont="1" applyFill="1" applyBorder="1" applyAlignment="1" applyProtection="1">
      <alignment vertical="center" wrapText="1"/>
      <protection locked="0"/>
    </xf>
    <xf numFmtId="0" fontId="33" fillId="0" borderId="1" xfId="49" applyFont="1" applyFill="1" applyBorder="1" applyAlignment="1" applyProtection="1">
      <alignment horizontal="left" vertical="center" wrapText="1"/>
      <protection locked="0"/>
    </xf>
    <xf numFmtId="0" fontId="34" fillId="50" borderId="32" xfId="0" applyFont="1" applyFill="1" applyBorder="1" applyAlignment="1" applyProtection="1">
      <alignment horizontal="center" textRotation="90" wrapText="1"/>
      <protection locked="0"/>
    </xf>
    <xf numFmtId="2" fontId="18" fillId="48" borderId="32" xfId="27" applyNumberFormat="1" applyFont="1" applyFill="1" applyBorder="1" applyAlignment="1">
      <alignment horizontal="center" vertical="center" wrapText="1"/>
    </xf>
    <xf numFmtId="0" fontId="34" fillId="50" borderId="32" xfId="0" applyFont="1" applyFill="1" applyBorder="1" applyAlignment="1" applyProtection="1">
      <alignment horizontal="center" vertical="center" wrapText="1"/>
      <protection locked="0"/>
    </xf>
    <xf numFmtId="0" fontId="34" fillId="50" borderId="33" xfId="0" applyFont="1" applyFill="1" applyBorder="1" applyAlignment="1" applyProtection="1">
      <alignment horizontal="center" vertical="center" wrapText="1"/>
      <protection locked="0"/>
    </xf>
    <xf numFmtId="0" fontId="34" fillId="51" borderId="32" xfId="0" applyFont="1" applyFill="1" applyBorder="1" applyAlignment="1" applyProtection="1">
      <alignment horizontal="center" vertical="center" wrapText="1"/>
      <protection locked="0"/>
    </xf>
    <xf numFmtId="0" fontId="34" fillId="52" borderId="32" xfId="0" applyFont="1" applyFill="1" applyBorder="1" applyAlignment="1" applyProtection="1">
      <alignment horizontal="center" vertical="center" wrapText="1"/>
      <protection locked="0"/>
    </xf>
    <xf numFmtId="0" fontId="34" fillId="50" borderId="34" xfId="0" applyFont="1" applyFill="1" applyBorder="1" applyAlignment="1" applyProtection="1">
      <alignment horizontal="center" vertical="center" wrapText="1"/>
      <protection locked="0"/>
    </xf>
    <xf numFmtId="166" fontId="19" fillId="0" borderId="23" xfId="0" applyNumberFormat="1" applyFont="1" applyBorder="1" applyAlignment="1">
      <alignment horizontal="center" vertical="center" wrapText="1"/>
    </xf>
    <xf numFmtId="0" fontId="19" fillId="0" borderId="0" xfId="0" applyFont="1" applyBorder="1" applyAlignment="1">
      <alignment horizontal="center"/>
    </xf>
    <xf numFmtId="0" fontId="19" fillId="0" borderId="0" xfId="0" applyFont="1" applyAlignment="1">
      <alignment horizontal="center"/>
    </xf>
    <xf numFmtId="0" fontId="0" fillId="0" borderId="0" xfId="0" applyFont="1" applyBorder="1" applyAlignment="1">
      <alignment horizontal="left"/>
    </xf>
    <xf numFmtId="0" fontId="0" fillId="0" borderId="0" xfId="0" applyAlignment="1">
      <alignment horizontal="left"/>
    </xf>
    <xf numFmtId="0" fontId="0" fillId="0" borderId="0" xfId="0" applyFont="1" applyBorder="1" applyAlignment="1">
      <alignment horizontal="center"/>
    </xf>
    <xf numFmtId="0" fontId="0" fillId="0" borderId="0" xfId="0" applyAlignment="1">
      <alignment horizontal="center"/>
    </xf>
    <xf numFmtId="0" fontId="0" fillId="0" borderId="0" xfId="0" applyFont="1" applyFill="1" applyBorder="1" applyAlignment="1">
      <alignment horizontal="center"/>
    </xf>
    <xf numFmtId="0" fontId="0" fillId="0" borderId="0" xfId="0" applyFill="1" applyAlignment="1">
      <alignment horizontal="center"/>
    </xf>
    <xf numFmtId="0" fontId="1" fillId="24" borderId="10" xfId="0" applyFont="1" applyFill="1" applyBorder="1" applyAlignment="1">
      <alignment vertical="center"/>
    </xf>
    <xf numFmtId="0" fontId="0" fillId="24" borderId="4" xfId="0" applyFont="1" applyFill="1" applyBorder="1" applyAlignment="1">
      <alignment vertical="center" wrapText="1"/>
    </xf>
  </cellXfs>
  <cellStyles count="744">
    <cellStyle name="20% - Accent1 2" xfId="218"/>
    <cellStyle name="20% - Accent1 2 2" xfId="219"/>
    <cellStyle name="20% - Accent1 2 2 2" xfId="220"/>
    <cellStyle name="20% - Accent1 2 2 2 2" xfId="221"/>
    <cellStyle name="20% - Accent1 2 2 3" xfId="222"/>
    <cellStyle name="20% - Accent1 2 3" xfId="223"/>
    <cellStyle name="20% - Accent1 2 3 2" xfId="224"/>
    <cellStyle name="20% - Accent1 2 4" xfId="225"/>
    <cellStyle name="20% - Accent1 3" xfId="226"/>
    <cellStyle name="20% - Accent1 3 2" xfId="227"/>
    <cellStyle name="20% - Accent1 3 2 2" xfId="228"/>
    <cellStyle name="20% - Accent1 3 3" xfId="229"/>
    <cellStyle name="20% - Accent1 4" xfId="230"/>
    <cellStyle name="20% - Accent1 4 2" xfId="231"/>
    <cellStyle name="20% - Accent1 5" xfId="232"/>
    <cellStyle name="20% - Accent1 6" xfId="233"/>
    <cellStyle name="20% - Accent2 2" xfId="234"/>
    <cellStyle name="20% - Accent2 2 2" xfId="235"/>
    <cellStyle name="20% - Accent2 2 2 2" xfId="236"/>
    <cellStyle name="20% - Accent2 2 2 2 2" xfId="237"/>
    <cellStyle name="20% - Accent2 2 2 3" xfId="238"/>
    <cellStyle name="20% - Accent2 2 3" xfId="239"/>
    <cellStyle name="20% - Accent2 2 3 2" xfId="240"/>
    <cellStyle name="20% - Accent2 2 4" xfId="241"/>
    <cellStyle name="20% - Accent2 3" xfId="242"/>
    <cellStyle name="20% - Accent2 3 2" xfId="243"/>
    <cellStyle name="20% - Accent2 3 2 2" xfId="244"/>
    <cellStyle name="20% - Accent2 3 3" xfId="245"/>
    <cellStyle name="20% - Accent2 4" xfId="246"/>
    <cellStyle name="20% - Accent2 4 2" xfId="247"/>
    <cellStyle name="20% - Accent2 5" xfId="248"/>
    <cellStyle name="20% - Accent2 6" xfId="249"/>
    <cellStyle name="20% - Accent3 2" xfId="250"/>
    <cellStyle name="20% - Accent3 2 2" xfId="251"/>
    <cellStyle name="20% - Accent3 2 2 2" xfId="252"/>
    <cellStyle name="20% - Accent3 2 2 2 2" xfId="253"/>
    <cellStyle name="20% - Accent3 2 2 3" xfId="254"/>
    <cellStyle name="20% - Accent3 2 3" xfId="255"/>
    <cellStyle name="20% - Accent3 2 3 2" xfId="256"/>
    <cellStyle name="20% - Accent3 2 4" xfId="257"/>
    <cellStyle name="20% - Accent3 3" xfId="258"/>
    <cellStyle name="20% - Accent3 3 2" xfId="259"/>
    <cellStyle name="20% - Accent3 3 2 2" xfId="260"/>
    <cellStyle name="20% - Accent3 3 3" xfId="261"/>
    <cellStyle name="20% - Accent3 4" xfId="262"/>
    <cellStyle name="20% - Accent3 4 2" xfId="263"/>
    <cellStyle name="20% - Accent3 5" xfId="264"/>
    <cellStyle name="20% - Accent3 6" xfId="265"/>
    <cellStyle name="20% - Accent4 2" xfId="266"/>
    <cellStyle name="20% - Accent4 2 2" xfId="267"/>
    <cellStyle name="20% - Accent4 2 2 2" xfId="268"/>
    <cellStyle name="20% - Accent4 2 2 2 2" xfId="269"/>
    <cellStyle name="20% - Accent4 2 2 3" xfId="270"/>
    <cellStyle name="20% - Accent4 2 3" xfId="271"/>
    <cellStyle name="20% - Accent4 2 3 2" xfId="272"/>
    <cellStyle name="20% - Accent4 2 4" xfId="273"/>
    <cellStyle name="20% - Accent4 3" xfId="274"/>
    <cellStyle name="20% - Accent4 3 2" xfId="275"/>
    <cellStyle name="20% - Accent4 3 2 2" xfId="276"/>
    <cellStyle name="20% - Accent4 3 3" xfId="277"/>
    <cellStyle name="20% - Accent4 4" xfId="278"/>
    <cellStyle name="20% - Accent4 4 2" xfId="279"/>
    <cellStyle name="20% - Accent4 5" xfId="280"/>
    <cellStyle name="20% - Accent4 6" xfId="281"/>
    <cellStyle name="20% - Accent5 2" xfId="282"/>
    <cellStyle name="20% - Accent5 2 2" xfId="283"/>
    <cellStyle name="20% - Accent5 2 2 2" xfId="284"/>
    <cellStyle name="20% - Accent5 2 2 2 2" xfId="285"/>
    <cellStyle name="20% - Accent5 2 2 3" xfId="286"/>
    <cellStyle name="20% - Accent5 2 3" xfId="287"/>
    <cellStyle name="20% - Accent5 2 3 2" xfId="288"/>
    <cellStyle name="20% - Accent5 2 4" xfId="289"/>
    <cellStyle name="20% - Accent5 3" xfId="290"/>
    <cellStyle name="20% - Accent5 3 2" xfId="291"/>
    <cellStyle name="20% - Accent5 3 2 2" xfId="292"/>
    <cellStyle name="20% - Accent5 3 3" xfId="293"/>
    <cellStyle name="20% - Accent5 4" xfId="294"/>
    <cellStyle name="20% - Accent5 4 2" xfId="295"/>
    <cellStyle name="20% - Accent5 5" xfId="296"/>
    <cellStyle name="20% - Accent5 6" xfId="297"/>
    <cellStyle name="20% - Accent6 2" xfId="298"/>
    <cellStyle name="20% - Accent6 2 2" xfId="299"/>
    <cellStyle name="20% - Accent6 2 2 2" xfId="300"/>
    <cellStyle name="20% - Accent6 2 2 2 2" xfId="301"/>
    <cellStyle name="20% - Accent6 2 2 3" xfId="302"/>
    <cellStyle name="20% - Accent6 2 3" xfId="303"/>
    <cellStyle name="20% - Accent6 2 3 2" xfId="304"/>
    <cellStyle name="20% - Accent6 2 4" xfId="305"/>
    <cellStyle name="20% - Accent6 3" xfId="306"/>
    <cellStyle name="20% - Accent6 3 2" xfId="307"/>
    <cellStyle name="20% - Accent6 3 2 2" xfId="308"/>
    <cellStyle name="20% - Accent6 3 3" xfId="309"/>
    <cellStyle name="20% - Accent6 4" xfId="310"/>
    <cellStyle name="20% - Accent6 4 2" xfId="311"/>
    <cellStyle name="20% - Accent6 5" xfId="312"/>
    <cellStyle name="20% - Accent6 6" xfId="313"/>
    <cellStyle name="40% - Accent1 2" xfId="314"/>
    <cellStyle name="40% - Accent1 2 2" xfId="315"/>
    <cellStyle name="40% - Accent1 2 2 2" xfId="316"/>
    <cellStyle name="40% - Accent1 2 2 2 2" xfId="317"/>
    <cellStyle name="40% - Accent1 2 2 3" xfId="318"/>
    <cellStyle name="40% - Accent1 2 3" xfId="319"/>
    <cellStyle name="40% - Accent1 2 3 2" xfId="320"/>
    <cellStyle name="40% - Accent1 2 4" xfId="321"/>
    <cellStyle name="40% - Accent1 3" xfId="322"/>
    <cellStyle name="40% - Accent1 3 2" xfId="323"/>
    <cellStyle name="40% - Accent1 3 2 2" xfId="324"/>
    <cellStyle name="40% - Accent1 3 3" xfId="325"/>
    <cellStyle name="40% - Accent1 4" xfId="326"/>
    <cellStyle name="40% - Accent1 4 2" xfId="327"/>
    <cellStyle name="40% - Accent1 5" xfId="328"/>
    <cellStyle name="40% - Accent1 6" xfId="329"/>
    <cellStyle name="40% - Accent2 2" xfId="330"/>
    <cellStyle name="40% - Accent2 2 2" xfId="331"/>
    <cellStyle name="40% - Accent2 2 2 2" xfId="332"/>
    <cellStyle name="40% - Accent2 2 2 2 2" xfId="333"/>
    <cellStyle name="40% - Accent2 2 2 3" xfId="334"/>
    <cellStyle name="40% - Accent2 2 3" xfId="335"/>
    <cellStyle name="40% - Accent2 2 3 2" xfId="336"/>
    <cellStyle name="40% - Accent2 2 4" xfId="337"/>
    <cellStyle name="40% - Accent2 3" xfId="338"/>
    <cellStyle name="40% - Accent2 3 2" xfId="339"/>
    <cellStyle name="40% - Accent2 3 2 2" xfId="340"/>
    <cellStyle name="40% - Accent2 3 3" xfId="341"/>
    <cellStyle name="40% - Accent2 4" xfId="342"/>
    <cellStyle name="40% - Accent2 4 2" xfId="343"/>
    <cellStyle name="40% - Accent2 5" xfId="344"/>
    <cellStyle name="40% - Accent2 6" xfId="345"/>
    <cellStyle name="40% - Accent3 2" xfId="346"/>
    <cellStyle name="40% - Accent3 2 2" xfId="347"/>
    <cellStyle name="40% - Accent3 2 2 2" xfId="348"/>
    <cellStyle name="40% - Accent3 2 2 2 2" xfId="349"/>
    <cellStyle name="40% - Accent3 2 2 3" xfId="350"/>
    <cellStyle name="40% - Accent3 2 3" xfId="351"/>
    <cellStyle name="40% - Accent3 2 3 2" xfId="352"/>
    <cellStyle name="40% - Accent3 2 4" xfId="353"/>
    <cellStyle name="40% - Accent3 3" xfId="354"/>
    <cellStyle name="40% - Accent3 3 2" xfId="355"/>
    <cellStyle name="40% - Accent3 3 2 2" xfId="356"/>
    <cellStyle name="40% - Accent3 3 3" xfId="357"/>
    <cellStyle name="40% - Accent3 4" xfId="358"/>
    <cellStyle name="40% - Accent3 4 2" xfId="359"/>
    <cellStyle name="40% - Accent3 5" xfId="360"/>
    <cellStyle name="40% - Accent3 6" xfId="361"/>
    <cellStyle name="40% - Accent4 2" xfId="362"/>
    <cellStyle name="40% - Accent4 2 2" xfId="363"/>
    <cellStyle name="40% - Accent4 2 2 2" xfId="364"/>
    <cellStyle name="40% - Accent4 2 2 2 2" xfId="365"/>
    <cellStyle name="40% - Accent4 2 2 3" xfId="366"/>
    <cellStyle name="40% - Accent4 2 3" xfId="367"/>
    <cellStyle name="40% - Accent4 2 3 2" xfId="368"/>
    <cellStyle name="40% - Accent4 2 4" xfId="369"/>
    <cellStyle name="40% - Accent4 3" xfId="370"/>
    <cellStyle name="40% - Accent4 3 2" xfId="371"/>
    <cellStyle name="40% - Accent4 3 2 2" xfId="372"/>
    <cellStyle name="40% - Accent4 3 3" xfId="373"/>
    <cellStyle name="40% - Accent4 4" xfId="374"/>
    <cellStyle name="40% - Accent4 4 2" xfId="375"/>
    <cellStyle name="40% - Accent4 5" xfId="376"/>
    <cellStyle name="40% - Accent4 6" xfId="377"/>
    <cellStyle name="40% - Accent5 2" xfId="378"/>
    <cellStyle name="40% - Accent5 2 2" xfId="379"/>
    <cellStyle name="40% - Accent5 2 2 2" xfId="380"/>
    <cellStyle name="40% - Accent5 2 2 2 2" xfId="381"/>
    <cellStyle name="40% - Accent5 2 2 3" xfId="382"/>
    <cellStyle name="40% - Accent5 2 3" xfId="383"/>
    <cellStyle name="40% - Accent5 2 3 2" xfId="384"/>
    <cellStyle name="40% - Accent5 2 4" xfId="385"/>
    <cellStyle name="40% - Accent5 3" xfId="386"/>
    <cellStyle name="40% - Accent5 3 2" xfId="387"/>
    <cellStyle name="40% - Accent5 3 2 2" xfId="388"/>
    <cellStyle name="40% - Accent5 3 3" xfId="389"/>
    <cellStyle name="40% - Accent5 4" xfId="390"/>
    <cellStyle name="40% - Accent5 4 2" xfId="391"/>
    <cellStyle name="40% - Accent5 5" xfId="392"/>
    <cellStyle name="40% - Accent5 6" xfId="393"/>
    <cellStyle name="40% - Accent6 2" xfId="394"/>
    <cellStyle name="40% - Accent6 2 2" xfId="395"/>
    <cellStyle name="40% - Accent6 2 2 2" xfId="396"/>
    <cellStyle name="40% - Accent6 2 2 2 2" xfId="397"/>
    <cellStyle name="40% - Accent6 2 2 3" xfId="398"/>
    <cellStyle name="40% - Accent6 2 3" xfId="399"/>
    <cellStyle name="40% - Accent6 2 3 2" xfId="400"/>
    <cellStyle name="40% - Accent6 2 4" xfId="401"/>
    <cellStyle name="40% - Accent6 3" xfId="402"/>
    <cellStyle name="40% - Accent6 3 2" xfId="403"/>
    <cellStyle name="40% - Accent6 3 2 2" xfId="404"/>
    <cellStyle name="40% - Accent6 3 3" xfId="405"/>
    <cellStyle name="40% - Accent6 4" xfId="406"/>
    <cellStyle name="40% - Accent6 4 2" xfId="407"/>
    <cellStyle name="40% - Accent6 5" xfId="408"/>
    <cellStyle name="40% - Accent6 6" xfId="409"/>
    <cellStyle name="Comma 2" xfId="4"/>
    <cellStyle name="Comma 3" xfId="5"/>
    <cellStyle name="Comma 4" xfId="6"/>
    <cellStyle name="Comma 5" xfId="7"/>
    <cellStyle name="Comma 5 2" xfId="8"/>
    <cellStyle name="Comma 5 2 2" xfId="9"/>
    <cellStyle name="Comma 5 2 2 2" xfId="10"/>
    <cellStyle name="Comma 5 2 3" xfId="11"/>
    <cellStyle name="Comma 5 3" xfId="12"/>
    <cellStyle name="Comma 5 3 2" xfId="13"/>
    <cellStyle name="Comma 5 4" xfId="14"/>
    <cellStyle name="Comma 6" xfId="2"/>
    <cellStyle name="Comma 6 2" xfId="141"/>
    <cellStyle name="Currency" xfId="217" builtinId="4"/>
    <cellStyle name="Currency 10" xfId="410"/>
    <cellStyle name="Currency 10 2" xfId="411"/>
    <cellStyle name="Currency 2" xfId="15"/>
    <cellStyle name="Currency 2 2" xfId="412"/>
    <cellStyle name="Currency 2 3" xfId="413"/>
    <cellStyle name="Currency 3" xfId="16"/>
    <cellStyle name="Currency 3 2" xfId="414"/>
    <cellStyle name="Currency 4" xfId="17"/>
    <cellStyle name="Currency 4 2" xfId="415"/>
    <cellStyle name="Currency 4 3" xfId="416"/>
    <cellStyle name="Currency 5" xfId="18"/>
    <cellStyle name="Currency 5 2" xfId="19"/>
    <cellStyle name="Currency 5 2 2" xfId="20"/>
    <cellStyle name="Currency 5 2 3" xfId="417"/>
    <cellStyle name="Currency 5 3" xfId="21"/>
    <cellStyle name="Currency 5 4" xfId="418"/>
    <cellStyle name="Currency 6" xfId="22"/>
    <cellStyle name="Currency 6 2" xfId="419"/>
    <cellStyle name="Currency 7" xfId="3"/>
    <cellStyle name="Currency 7 2" xfId="142"/>
    <cellStyle name="Currency 8" xfId="143"/>
    <cellStyle name="Currency 9" xfId="420"/>
    <cellStyle name="Normal" xfId="0" builtinId="0"/>
    <cellStyle name="Normal 10" xfId="23"/>
    <cellStyle name="Normal 10 2" xfId="24"/>
    <cellStyle name="Normal 11" xfId="25"/>
    <cellStyle name="Normal 11 2" xfId="26"/>
    <cellStyle name="Normal 12" xfId="27"/>
    <cellStyle name="Normal 12 2" xfId="28"/>
    <cellStyle name="Normal 12 2 2" xfId="29"/>
    <cellStyle name="Normal 12 3" xfId="30"/>
    <cellStyle name="Normal 13" xfId="31"/>
    <cellStyle name="Normal 13 2" xfId="32"/>
    <cellStyle name="Normal 14" xfId="33"/>
    <cellStyle name="Normal 14 2" xfId="34"/>
    <cellStyle name="Normal 14 2 2" xfId="35"/>
    <cellStyle name="Normal 14 3" xfId="36"/>
    <cellStyle name="Normal 15" xfId="37"/>
    <cellStyle name="Normal 15 2" xfId="38"/>
    <cellStyle name="Normal 15 2 2" xfId="39"/>
    <cellStyle name="Normal 15 2 2 2" xfId="40"/>
    <cellStyle name="Normal 15 2 3" xfId="41"/>
    <cellStyle name="Normal 15 3" xfId="42"/>
    <cellStyle name="Normal 15 3 2" xfId="43"/>
    <cellStyle name="Normal 15 4" xfId="44"/>
    <cellStyle name="Normal 16" xfId="45"/>
    <cellStyle name="Normal 17" xfId="46"/>
    <cellStyle name="Normal 17 2" xfId="421"/>
    <cellStyle name="Normal 18" xfId="47"/>
    <cellStyle name="Normal 19" xfId="1"/>
    <cellStyle name="Normal 19 2" xfId="144"/>
    <cellStyle name="Normal 2" xfId="48"/>
    <cellStyle name="Normal 2 2" xfId="49"/>
    <cellStyle name="Normal 2 3" xfId="50"/>
    <cellStyle name="Normal 2 3 2" xfId="422"/>
    <cellStyle name="Normal 2 4" xfId="51"/>
    <cellStyle name="Normal 2 4 2" xfId="52"/>
    <cellStyle name="Normal 2 4 3" xfId="423"/>
    <cellStyle name="Normal 2 5" xfId="53"/>
    <cellStyle name="Normal 2 6" xfId="145"/>
    <cellStyle name="Normal 2 7" xfId="146"/>
    <cellStyle name="Normal 20" xfId="147"/>
    <cellStyle name="Normal 20 2" xfId="424"/>
    <cellStyle name="Normal 21" xfId="148"/>
    <cellStyle name="Normal 21 2" xfId="425"/>
    <cellStyle name="Normal 22" xfId="149"/>
    <cellStyle name="Normal 22 2" xfId="426"/>
    <cellStyle name="Normal 23" xfId="150"/>
    <cellStyle name="Normal 3" xfId="54"/>
    <cellStyle name="Normal 3 2" xfId="55"/>
    <cellStyle name="Normal 3 2 2" xfId="56"/>
    <cellStyle name="Normal 3 2 2 2" xfId="427"/>
    <cellStyle name="Normal 3 3" xfId="57"/>
    <cellStyle name="Normal 3 4" xfId="151"/>
    <cellStyle name="Normal 4" xfId="58"/>
    <cellStyle name="Normal 4 2" xfId="428"/>
    <cellStyle name="Normal 4 2 2" xfId="429"/>
    <cellStyle name="Normal 4 3" xfId="430"/>
    <cellStyle name="Normal 4 3 2" xfId="431"/>
    <cellStyle name="Normal 4 4" xfId="432"/>
    <cellStyle name="Normal 4 5" xfId="433"/>
    <cellStyle name="Normal 5" xfId="59"/>
    <cellStyle name="Normal 5 2" xfId="60"/>
    <cellStyle name="Normal 5 2 2" xfId="434"/>
    <cellStyle name="Normal 5 3" xfId="435"/>
    <cellStyle name="Normal 6" xfId="61"/>
    <cellStyle name="Normal 6 2" xfId="436"/>
    <cellStyle name="Normal 7" xfId="62"/>
    <cellStyle name="Normal 7 2" xfId="63"/>
    <cellStyle name="Normal 7 2 2" xfId="437"/>
    <cellStyle name="Normal 7 2 2 2" xfId="438"/>
    <cellStyle name="Normal 7 3" xfId="439"/>
    <cellStyle name="Normal 8" xfId="64"/>
    <cellStyle name="Normal 8 2" xfId="65"/>
    <cellStyle name="Normal 8 2 2" xfId="66"/>
    <cellStyle name="Normal 8 3" xfId="67"/>
    <cellStyle name="Normal 8 4" xfId="440"/>
    <cellStyle name="Normal 9" xfId="68"/>
    <cellStyle name="Normal 9 2" xfId="69"/>
    <cellStyle name="Normal 9 3" xfId="441"/>
    <cellStyle name="Note 2" xfId="70"/>
    <cellStyle name="Note 2 2" xfId="442"/>
    <cellStyle name="Note 2 2 2" xfId="443"/>
    <cellStyle name="Note 2 2 2 2" xfId="444"/>
    <cellStyle name="Note 2 2 3" xfId="445"/>
    <cellStyle name="Note 2 3" xfId="446"/>
    <cellStyle name="Note 2 3 2" xfId="447"/>
    <cellStyle name="Note 2 4" xfId="448"/>
    <cellStyle name="Note 3" xfId="449"/>
    <cellStyle name="Note 3 2" xfId="450"/>
    <cellStyle name="Note 3 2 2" xfId="451"/>
    <cellStyle name="Note 3 3" xfId="452"/>
    <cellStyle name="Note 4" xfId="453"/>
    <cellStyle name="Note 4 2" xfId="454"/>
    <cellStyle name="Note 5" xfId="455"/>
    <cellStyle name="Note 5 2" xfId="456"/>
    <cellStyle name="Note 6" xfId="457"/>
    <cellStyle name="Note 7" xfId="458"/>
    <cellStyle name="Percent 2" xfId="71"/>
    <cellStyle name="Percent 3" xfId="72"/>
    <cellStyle name="Percent 3 2" xfId="459"/>
    <cellStyle name="SAPBEXaggData" xfId="73"/>
    <cellStyle name="SAPBEXaggData 2" xfId="74"/>
    <cellStyle name="SAPBEXaggData 2 2" xfId="152"/>
    <cellStyle name="SAPBEXaggData 2 2 2" xfId="460"/>
    <cellStyle name="SAPBEXaggData 2 2 2 2" xfId="602"/>
    <cellStyle name="SAPBEXaggData 2 2 3" xfId="461"/>
    <cellStyle name="SAPBEXaggData 2 2 3 2" xfId="603"/>
    <cellStyle name="SAPBEXaggData 2 2 4" xfId="462"/>
    <cellStyle name="SAPBEXaggData 2 2 4 2" xfId="604"/>
    <cellStyle name="SAPBEXaggData 2 2 5" xfId="605"/>
    <cellStyle name="SAPBEXaggData 2 3" xfId="463"/>
    <cellStyle name="SAPBEXaggData 2 3 2" xfId="606"/>
    <cellStyle name="SAPBEXaggData 2 4" xfId="464"/>
    <cellStyle name="SAPBEXaggData 3" xfId="153"/>
    <cellStyle name="SAPBEXaggData 3 2" xfId="607"/>
    <cellStyle name="SAPBEXaggData 4" xfId="465"/>
    <cellStyle name="SAPBEXaggData 4 2" xfId="608"/>
    <cellStyle name="SAPBEXaggData 5" xfId="466"/>
    <cellStyle name="SAPBEXaggDataEmph" xfId="75"/>
    <cellStyle name="SAPBEXaggDataEmph 2" xfId="154"/>
    <cellStyle name="SAPBEXaggDataEmph 2 2" xfId="609"/>
    <cellStyle name="SAPBEXaggDataEmph 3" xfId="467"/>
    <cellStyle name="SAPBEXaggDataEmph 3 2" xfId="610"/>
    <cellStyle name="SAPBEXaggDataEmph 4" xfId="468"/>
    <cellStyle name="SAPBEXaggItem" xfId="76"/>
    <cellStyle name="SAPBEXaggItem 2" xfId="155"/>
    <cellStyle name="SAPBEXaggItem 2 2" xfId="611"/>
    <cellStyle name="SAPBEXaggItem 3" xfId="469"/>
    <cellStyle name="SAPBEXaggItem 3 2" xfId="612"/>
    <cellStyle name="SAPBEXaggItem 4" xfId="470"/>
    <cellStyle name="SAPBEXaggItemX" xfId="77"/>
    <cellStyle name="SAPBEXaggItemX 2" xfId="156"/>
    <cellStyle name="SAPBEXaggItemX 2 2" xfId="613"/>
    <cellStyle name="SAPBEXaggItemX 3" xfId="471"/>
    <cellStyle name="SAPBEXaggItemX 3 2" xfId="614"/>
    <cellStyle name="SAPBEXaggItemX 4" xfId="472"/>
    <cellStyle name="SAPBEXchaText" xfId="78"/>
    <cellStyle name="SAPBEXchaText 2" xfId="79"/>
    <cellStyle name="SAPBEXchaText 2 2" xfId="80"/>
    <cellStyle name="SAPBEXchaText 2 2 2" xfId="157"/>
    <cellStyle name="SAPBEXchaText 2 2 2 2" xfId="615"/>
    <cellStyle name="SAPBEXchaText 2 2 3" xfId="473"/>
    <cellStyle name="SAPBEXchaText 2 2 3 2" xfId="616"/>
    <cellStyle name="SAPBEXchaText 2 2 4" xfId="474"/>
    <cellStyle name="SAPBEXchaText 2 3" xfId="158"/>
    <cellStyle name="SAPBEXchaText 2 3 2" xfId="617"/>
    <cellStyle name="SAPBEXchaText 2 4" xfId="475"/>
    <cellStyle name="SAPBEXchaText 2 4 2" xfId="618"/>
    <cellStyle name="SAPBEXchaText 2 5" xfId="476"/>
    <cellStyle name="SAPBEXchaText 3" xfId="81"/>
    <cellStyle name="SAPBEXchaText 3 2" xfId="159"/>
    <cellStyle name="SAPBEXchaText 3 2 2" xfId="619"/>
    <cellStyle name="SAPBEXchaText 3 3" xfId="477"/>
    <cellStyle name="SAPBEXchaText 3 3 2" xfId="620"/>
    <cellStyle name="SAPBEXchaText 3 4" xfId="478"/>
    <cellStyle name="SAPBEXchaText 4" xfId="82"/>
    <cellStyle name="SAPBEXchaText 4 2" xfId="83"/>
    <cellStyle name="SAPBEXchaText 4 2 2" xfId="160"/>
    <cellStyle name="SAPBEXchaText 4 2 2 2" xfId="621"/>
    <cellStyle name="SAPBEXchaText 4 2 3" xfId="479"/>
    <cellStyle name="SAPBEXchaText 4 2 3 2" xfId="622"/>
    <cellStyle name="SAPBEXchaText 4 2 4" xfId="480"/>
    <cellStyle name="SAPBEXchaText 4 3" xfId="161"/>
    <cellStyle name="SAPBEXchaText 4 3 2" xfId="623"/>
    <cellStyle name="SAPBEXchaText 4 4" xfId="481"/>
    <cellStyle name="SAPBEXchaText 4 4 2" xfId="624"/>
    <cellStyle name="SAPBEXchaText 4 5" xfId="482"/>
    <cellStyle name="SAPBEXchaText 5" xfId="162"/>
    <cellStyle name="SAPBEXchaText 5 2" xfId="625"/>
    <cellStyle name="SAPBEXchaText 6" xfId="483"/>
    <cellStyle name="SAPBEXchaText 6 2" xfId="626"/>
    <cellStyle name="SAPBEXchaText 7" xfId="484"/>
    <cellStyle name="SAPBEXexcBad7" xfId="84"/>
    <cellStyle name="SAPBEXexcBad7 2" xfId="163"/>
    <cellStyle name="SAPBEXexcBad7 2 2" xfId="627"/>
    <cellStyle name="SAPBEXexcBad7 3" xfId="485"/>
    <cellStyle name="SAPBEXexcBad7 3 2" xfId="628"/>
    <cellStyle name="SAPBEXexcBad7 4" xfId="486"/>
    <cellStyle name="SAPBEXexcBad8" xfId="85"/>
    <cellStyle name="SAPBEXexcBad8 2" xfId="164"/>
    <cellStyle name="SAPBEXexcBad8 2 2" xfId="629"/>
    <cellStyle name="SAPBEXexcBad8 3" xfId="487"/>
    <cellStyle name="SAPBEXexcBad8 3 2" xfId="630"/>
    <cellStyle name="SAPBEXexcBad8 4" xfId="488"/>
    <cellStyle name="SAPBEXexcBad9" xfId="86"/>
    <cellStyle name="SAPBEXexcBad9 2" xfId="165"/>
    <cellStyle name="SAPBEXexcBad9 2 2" xfId="631"/>
    <cellStyle name="SAPBEXexcBad9 3" xfId="489"/>
    <cellStyle name="SAPBEXexcBad9 3 2" xfId="632"/>
    <cellStyle name="SAPBEXexcBad9 4" xfId="490"/>
    <cellStyle name="SAPBEXexcCritical4" xfId="87"/>
    <cellStyle name="SAPBEXexcCritical4 2" xfId="166"/>
    <cellStyle name="SAPBEXexcCritical4 2 2" xfId="633"/>
    <cellStyle name="SAPBEXexcCritical4 3" xfId="491"/>
    <cellStyle name="SAPBEXexcCritical4 3 2" xfId="634"/>
    <cellStyle name="SAPBEXexcCritical4 4" xfId="492"/>
    <cellStyle name="SAPBEXexcCritical5" xfId="88"/>
    <cellStyle name="SAPBEXexcCritical5 2" xfId="167"/>
    <cellStyle name="SAPBEXexcCritical5 2 2" xfId="635"/>
    <cellStyle name="SAPBEXexcCritical5 3" xfId="493"/>
    <cellStyle name="SAPBEXexcCritical5 3 2" xfId="636"/>
    <cellStyle name="SAPBEXexcCritical5 4" xfId="494"/>
    <cellStyle name="SAPBEXexcCritical6" xfId="89"/>
    <cellStyle name="SAPBEXexcCritical6 2" xfId="168"/>
    <cellStyle name="SAPBEXexcCritical6 2 2" xfId="637"/>
    <cellStyle name="SAPBEXexcCritical6 3" xfId="495"/>
    <cellStyle name="SAPBEXexcCritical6 3 2" xfId="638"/>
    <cellStyle name="SAPBEXexcCritical6 4" xfId="496"/>
    <cellStyle name="SAPBEXexcGood1" xfId="90"/>
    <cellStyle name="SAPBEXexcGood1 2" xfId="169"/>
    <cellStyle name="SAPBEXexcGood1 2 2" xfId="639"/>
    <cellStyle name="SAPBEXexcGood1 3" xfId="497"/>
    <cellStyle name="SAPBEXexcGood1 3 2" xfId="640"/>
    <cellStyle name="SAPBEXexcGood1 4" xfId="498"/>
    <cellStyle name="SAPBEXexcGood2" xfId="91"/>
    <cellStyle name="SAPBEXexcGood2 2" xfId="170"/>
    <cellStyle name="SAPBEXexcGood2 2 2" xfId="641"/>
    <cellStyle name="SAPBEXexcGood2 3" xfId="499"/>
    <cellStyle name="SAPBEXexcGood2 3 2" xfId="642"/>
    <cellStyle name="SAPBEXexcGood2 4" xfId="500"/>
    <cellStyle name="SAPBEXexcGood3" xfId="92"/>
    <cellStyle name="SAPBEXexcGood3 2" xfId="171"/>
    <cellStyle name="SAPBEXexcGood3 2 2" xfId="643"/>
    <cellStyle name="SAPBEXexcGood3 3" xfId="501"/>
    <cellStyle name="SAPBEXexcGood3 3 2" xfId="644"/>
    <cellStyle name="SAPBEXexcGood3 4" xfId="502"/>
    <cellStyle name="SAPBEXfilterDrill" xfId="93"/>
    <cellStyle name="SAPBEXfilterDrill 2" xfId="172"/>
    <cellStyle name="SAPBEXfilterDrill 2 2" xfId="645"/>
    <cellStyle name="SAPBEXfilterDrill 3" xfId="503"/>
    <cellStyle name="SAPBEXfilterDrill 3 2" xfId="646"/>
    <cellStyle name="SAPBEXfilterDrill 4" xfId="504"/>
    <cellStyle name="SAPBEXfilterItem" xfId="94"/>
    <cellStyle name="SAPBEXfilterItem 2" xfId="95"/>
    <cellStyle name="SAPBEXfilterItem 2 2" xfId="173"/>
    <cellStyle name="SAPBEXfilterItem 2 2 2" xfId="505"/>
    <cellStyle name="SAPBEXfilterItem 2 2 2 2" xfId="647"/>
    <cellStyle name="SAPBEXfilterItem 2 2 3" xfId="506"/>
    <cellStyle name="SAPBEXfilterItem 2 2 3 2" xfId="648"/>
    <cellStyle name="SAPBEXfilterItem 2 2 4" xfId="507"/>
    <cellStyle name="SAPBEXfilterItem 2 2 4 2" xfId="649"/>
    <cellStyle name="SAPBEXfilterItem 2 2 5" xfId="650"/>
    <cellStyle name="SAPBEXfilterItem 2 3" xfId="508"/>
    <cellStyle name="SAPBEXfilterItem 2 3 2" xfId="651"/>
    <cellStyle name="SAPBEXfilterItem 2 4" xfId="509"/>
    <cellStyle name="SAPBEXfilterItem 3" xfId="174"/>
    <cellStyle name="SAPBEXfilterItem 3 2" xfId="510"/>
    <cellStyle name="SAPBEXfilterItem 3 2 2" xfId="652"/>
    <cellStyle name="SAPBEXfilterItem 3 3" xfId="511"/>
    <cellStyle name="SAPBEXfilterItem 3 3 2" xfId="653"/>
    <cellStyle name="SAPBEXfilterItem 3 4" xfId="512"/>
    <cellStyle name="SAPBEXfilterItem 3 4 2" xfId="654"/>
    <cellStyle name="SAPBEXfilterItem 3 5" xfId="655"/>
    <cellStyle name="SAPBEXfilterItem 4" xfId="513"/>
    <cellStyle name="SAPBEXfilterItem 4 2" xfId="656"/>
    <cellStyle name="SAPBEXfilterItem 5" xfId="514"/>
    <cellStyle name="SAPBEXfilterText" xfId="96"/>
    <cellStyle name="SAPBEXfilterText 2" xfId="97"/>
    <cellStyle name="SAPBEXformats" xfId="98"/>
    <cellStyle name="SAPBEXformats 2" xfId="99"/>
    <cellStyle name="SAPBEXformats 2 2" xfId="175"/>
    <cellStyle name="SAPBEXformats 2 2 2" xfId="657"/>
    <cellStyle name="SAPBEXformats 2 3" xfId="515"/>
    <cellStyle name="SAPBEXformats 2 3 2" xfId="658"/>
    <cellStyle name="SAPBEXformats 2 4" xfId="516"/>
    <cellStyle name="SAPBEXformats 3" xfId="176"/>
    <cellStyle name="SAPBEXformats 3 2" xfId="659"/>
    <cellStyle name="SAPBEXformats 4" xfId="517"/>
    <cellStyle name="SAPBEXformats 4 2" xfId="660"/>
    <cellStyle name="SAPBEXformats 5" xfId="518"/>
    <cellStyle name="SAPBEXheaderItem" xfId="100"/>
    <cellStyle name="SAPBEXheaderItem 2" xfId="101"/>
    <cellStyle name="SAPBEXheaderItem 2 2" xfId="177"/>
    <cellStyle name="SAPBEXheaderItem 2 2 2" xfId="661"/>
    <cellStyle name="SAPBEXheaderItem 2 3" xfId="519"/>
    <cellStyle name="SAPBEXheaderItem 2 3 2" xfId="662"/>
    <cellStyle name="SAPBEXheaderItem 2 4" xfId="520"/>
    <cellStyle name="SAPBEXheaderItem 3" xfId="178"/>
    <cellStyle name="SAPBEXheaderItem 3 2" xfId="663"/>
    <cellStyle name="SAPBEXheaderItem 4" xfId="521"/>
    <cellStyle name="SAPBEXheaderItem 4 2" xfId="664"/>
    <cellStyle name="SAPBEXheaderItem 5" xfId="522"/>
    <cellStyle name="SAPBEXheaderText" xfId="102"/>
    <cellStyle name="SAPBEXheaderText 2" xfId="103"/>
    <cellStyle name="SAPBEXheaderText 2 2" xfId="179"/>
    <cellStyle name="SAPBEXheaderText 2 2 2" xfId="665"/>
    <cellStyle name="SAPBEXheaderText 2 3" xfId="523"/>
    <cellStyle name="SAPBEXheaderText 2 3 2" xfId="666"/>
    <cellStyle name="SAPBEXheaderText 2 4" xfId="524"/>
    <cellStyle name="SAPBEXheaderText 3" xfId="180"/>
    <cellStyle name="SAPBEXheaderText 3 2" xfId="667"/>
    <cellStyle name="SAPBEXheaderText 4" xfId="525"/>
    <cellStyle name="SAPBEXheaderText 4 2" xfId="668"/>
    <cellStyle name="SAPBEXheaderText 5" xfId="526"/>
    <cellStyle name="SAPBEXHLevel0" xfId="104"/>
    <cellStyle name="SAPBEXHLevel0 2" xfId="105"/>
    <cellStyle name="SAPBEXHLevel0 2 2" xfId="181"/>
    <cellStyle name="SAPBEXHLevel0 2 2 2" xfId="669"/>
    <cellStyle name="SAPBEXHLevel0 2 3" xfId="527"/>
    <cellStyle name="SAPBEXHLevel0 2 3 2" xfId="670"/>
    <cellStyle name="SAPBEXHLevel0 2 4" xfId="528"/>
    <cellStyle name="SAPBEXHLevel0 3" xfId="182"/>
    <cellStyle name="SAPBEXHLevel0 3 2" xfId="671"/>
    <cellStyle name="SAPBEXHLevel0 4" xfId="529"/>
    <cellStyle name="SAPBEXHLevel0 4 2" xfId="672"/>
    <cellStyle name="SAPBEXHLevel0 5" xfId="530"/>
    <cellStyle name="SAPBEXHLevel0X" xfId="106"/>
    <cellStyle name="SAPBEXHLevel0X 2" xfId="107"/>
    <cellStyle name="SAPBEXHLevel0X 2 2" xfId="183"/>
    <cellStyle name="SAPBEXHLevel0X 2 2 2" xfId="673"/>
    <cellStyle name="SAPBEXHLevel0X 2 3" xfId="531"/>
    <cellStyle name="SAPBEXHLevel0X 2 3 2" xfId="674"/>
    <cellStyle name="SAPBEXHLevel0X 2 4" xfId="532"/>
    <cellStyle name="SAPBEXHLevel0X 3" xfId="184"/>
    <cellStyle name="SAPBEXHLevel0X 3 2" xfId="675"/>
    <cellStyle name="SAPBEXHLevel0X 4" xfId="533"/>
    <cellStyle name="SAPBEXHLevel0X 4 2" xfId="676"/>
    <cellStyle name="SAPBEXHLevel0X 5" xfId="534"/>
    <cellStyle name="SAPBEXHLevel1" xfId="108"/>
    <cellStyle name="SAPBEXHLevel1 2" xfId="109"/>
    <cellStyle name="SAPBEXHLevel1 2 2" xfId="185"/>
    <cellStyle name="SAPBEXHLevel1 2 2 2" xfId="677"/>
    <cellStyle name="SAPBEXHLevel1 2 3" xfId="535"/>
    <cellStyle name="SAPBEXHLevel1 2 3 2" xfId="678"/>
    <cellStyle name="SAPBEXHLevel1 2 4" xfId="536"/>
    <cellStyle name="SAPBEXHLevel1 3" xfId="186"/>
    <cellStyle name="SAPBEXHLevel1 3 2" xfId="679"/>
    <cellStyle name="SAPBEXHLevel1 4" xfId="537"/>
    <cellStyle name="SAPBEXHLevel1 4 2" xfId="680"/>
    <cellStyle name="SAPBEXHLevel1 5" xfId="538"/>
    <cellStyle name="SAPBEXHLevel1X" xfId="110"/>
    <cellStyle name="SAPBEXHLevel1X 2" xfId="111"/>
    <cellStyle name="SAPBEXHLevel1X 2 2" xfId="187"/>
    <cellStyle name="SAPBEXHLevel1X 2 2 2" xfId="681"/>
    <cellStyle name="SAPBEXHLevel1X 2 3" xfId="539"/>
    <cellStyle name="SAPBEXHLevel1X 2 3 2" xfId="682"/>
    <cellStyle name="SAPBEXHLevel1X 2 4" xfId="540"/>
    <cellStyle name="SAPBEXHLevel1X 3" xfId="188"/>
    <cellStyle name="SAPBEXHLevel1X 3 2" xfId="683"/>
    <cellStyle name="SAPBEXHLevel1X 4" xfId="541"/>
    <cellStyle name="SAPBEXHLevel1X 4 2" xfId="684"/>
    <cellStyle name="SAPBEXHLevel1X 5" xfId="542"/>
    <cellStyle name="SAPBEXHLevel2" xfId="112"/>
    <cellStyle name="SAPBEXHLevel2 2" xfId="113"/>
    <cellStyle name="SAPBEXHLevel2 2 2" xfId="189"/>
    <cellStyle name="SAPBEXHLevel2 2 2 2" xfId="685"/>
    <cellStyle name="SAPBEXHLevel2 2 3" xfId="543"/>
    <cellStyle name="SAPBEXHLevel2 2 3 2" xfId="686"/>
    <cellStyle name="SAPBEXHLevel2 2 4" xfId="544"/>
    <cellStyle name="SAPBEXHLevel2 3" xfId="190"/>
    <cellStyle name="SAPBEXHLevel2 3 2" xfId="687"/>
    <cellStyle name="SAPBEXHLevel2 4" xfId="545"/>
    <cellStyle name="SAPBEXHLevel2 4 2" xfId="688"/>
    <cellStyle name="SAPBEXHLevel2 5" xfId="546"/>
    <cellStyle name="SAPBEXHLevel2X" xfId="114"/>
    <cellStyle name="SAPBEXHLevel2X 2" xfId="115"/>
    <cellStyle name="SAPBEXHLevel2X 2 2" xfId="191"/>
    <cellStyle name="SAPBEXHLevel2X 2 2 2" xfId="689"/>
    <cellStyle name="SAPBEXHLevel2X 2 3" xfId="547"/>
    <cellStyle name="SAPBEXHLevel2X 2 3 2" xfId="690"/>
    <cellStyle name="SAPBEXHLevel2X 2 4" xfId="548"/>
    <cellStyle name="SAPBEXHLevel2X 3" xfId="192"/>
    <cellStyle name="SAPBEXHLevel2X 3 2" xfId="691"/>
    <cellStyle name="SAPBEXHLevel2X 4" xfId="549"/>
    <cellStyle name="SAPBEXHLevel2X 4 2" xfId="692"/>
    <cellStyle name="SAPBEXHLevel2X 5" xfId="550"/>
    <cellStyle name="SAPBEXHLevel3" xfId="116"/>
    <cellStyle name="SAPBEXHLevel3 2" xfId="117"/>
    <cellStyle name="SAPBEXHLevel3 2 2" xfId="193"/>
    <cellStyle name="SAPBEXHLevel3 2 2 2" xfId="693"/>
    <cellStyle name="SAPBEXHLevel3 2 3" xfId="551"/>
    <cellStyle name="SAPBEXHLevel3 2 3 2" xfId="694"/>
    <cellStyle name="SAPBEXHLevel3 2 4" xfId="552"/>
    <cellStyle name="SAPBEXHLevel3 3" xfId="194"/>
    <cellStyle name="SAPBEXHLevel3 3 2" xfId="695"/>
    <cellStyle name="SAPBEXHLevel3 4" xfId="553"/>
    <cellStyle name="SAPBEXHLevel3 4 2" xfId="696"/>
    <cellStyle name="SAPBEXHLevel3 5" xfId="554"/>
    <cellStyle name="SAPBEXHLevel3X" xfId="118"/>
    <cellStyle name="SAPBEXHLevel3X 2" xfId="119"/>
    <cellStyle name="SAPBEXHLevel3X 2 2" xfId="195"/>
    <cellStyle name="SAPBEXHLevel3X 2 2 2" xfId="697"/>
    <cellStyle name="SAPBEXHLevel3X 2 3" xfId="555"/>
    <cellStyle name="SAPBEXHLevel3X 2 3 2" xfId="698"/>
    <cellStyle name="SAPBEXHLevel3X 2 4" xfId="556"/>
    <cellStyle name="SAPBEXHLevel3X 3" xfId="196"/>
    <cellStyle name="SAPBEXHLevel3X 3 2" xfId="699"/>
    <cellStyle name="SAPBEXHLevel3X 4" xfId="557"/>
    <cellStyle name="SAPBEXHLevel3X 4 2" xfId="700"/>
    <cellStyle name="SAPBEXHLevel3X 5" xfId="558"/>
    <cellStyle name="SAPBEXresData" xfId="120"/>
    <cellStyle name="SAPBEXresData 2" xfId="197"/>
    <cellStyle name="SAPBEXresData 2 2" xfId="701"/>
    <cellStyle name="SAPBEXresData 3" xfId="559"/>
    <cellStyle name="SAPBEXresData 3 2" xfId="702"/>
    <cellStyle name="SAPBEXresData 4" xfId="560"/>
    <cellStyle name="SAPBEXresDataEmph" xfId="121"/>
    <cellStyle name="SAPBEXresDataEmph 2" xfId="198"/>
    <cellStyle name="SAPBEXresDataEmph 2 2" xfId="703"/>
    <cellStyle name="SAPBEXresDataEmph 3" xfId="561"/>
    <cellStyle name="SAPBEXresDataEmph 3 2" xfId="704"/>
    <cellStyle name="SAPBEXresDataEmph 4" xfId="562"/>
    <cellStyle name="SAPBEXresItem" xfId="122"/>
    <cellStyle name="SAPBEXresItem 2" xfId="199"/>
    <cellStyle name="SAPBEXresItem 2 2" xfId="705"/>
    <cellStyle name="SAPBEXresItem 3" xfId="563"/>
    <cellStyle name="SAPBEXresItem 3 2" xfId="706"/>
    <cellStyle name="SAPBEXresItem 4" xfId="564"/>
    <cellStyle name="SAPBEXresItemX" xfId="123"/>
    <cellStyle name="SAPBEXresItemX 2" xfId="200"/>
    <cellStyle name="SAPBEXresItemX 2 2" xfId="707"/>
    <cellStyle name="SAPBEXresItemX 3" xfId="565"/>
    <cellStyle name="SAPBEXresItemX 3 2" xfId="708"/>
    <cellStyle name="SAPBEXresItemX 4" xfId="566"/>
    <cellStyle name="SAPBEXstdData" xfId="124"/>
    <cellStyle name="SAPBEXstdData 2" xfId="201"/>
    <cellStyle name="SAPBEXstdData 2 2" xfId="709"/>
    <cellStyle name="SAPBEXstdData 3" xfId="567"/>
    <cellStyle name="SAPBEXstdData 3 2" xfId="710"/>
    <cellStyle name="SAPBEXstdData 4" xfId="568"/>
    <cellStyle name="SAPBEXstdDataEmph" xfId="125"/>
    <cellStyle name="SAPBEXstdDataEmph 2" xfId="202"/>
    <cellStyle name="SAPBEXstdDataEmph 2 2" xfId="711"/>
    <cellStyle name="SAPBEXstdDataEmph 3" xfId="569"/>
    <cellStyle name="SAPBEXstdDataEmph 3 2" xfId="712"/>
    <cellStyle name="SAPBEXstdDataEmph 4" xfId="570"/>
    <cellStyle name="SAPBEXstdItem" xfId="126"/>
    <cellStyle name="SAPBEXstdItem 2" xfId="127"/>
    <cellStyle name="SAPBEXstdItem 2 2" xfId="128"/>
    <cellStyle name="SAPBEXstdItem 2 2 2" xfId="203"/>
    <cellStyle name="SAPBEXstdItem 2 2 2 2" xfId="713"/>
    <cellStyle name="SAPBEXstdItem 2 2 3" xfId="571"/>
    <cellStyle name="SAPBEXstdItem 2 2 3 2" xfId="714"/>
    <cellStyle name="SAPBEXstdItem 2 2 4" xfId="572"/>
    <cellStyle name="SAPBEXstdItem 2 3" xfId="204"/>
    <cellStyle name="SAPBEXstdItem 2 3 2" xfId="715"/>
    <cellStyle name="SAPBEXstdItem 2 4" xfId="573"/>
    <cellStyle name="SAPBEXstdItem 2 4 2" xfId="716"/>
    <cellStyle name="SAPBEXstdItem 2 5" xfId="574"/>
    <cellStyle name="SAPBEXstdItem 3" xfId="129"/>
    <cellStyle name="SAPBEXstdItem 3 2" xfId="205"/>
    <cellStyle name="SAPBEXstdItem 3 2 2" xfId="717"/>
    <cellStyle name="SAPBEXstdItem 3 3" xfId="575"/>
    <cellStyle name="SAPBEXstdItem 3 3 2" xfId="718"/>
    <cellStyle name="SAPBEXstdItem 3 4" xfId="576"/>
    <cellStyle name="SAPBEXstdItem 4" xfId="130"/>
    <cellStyle name="SAPBEXstdItem 4 2" xfId="131"/>
    <cellStyle name="SAPBEXstdItem 4 2 2" xfId="206"/>
    <cellStyle name="SAPBEXstdItem 4 2 2 2" xfId="719"/>
    <cellStyle name="SAPBEXstdItem 4 2 3" xfId="577"/>
    <cellStyle name="SAPBEXstdItem 4 2 3 2" xfId="720"/>
    <cellStyle name="SAPBEXstdItem 4 2 4" xfId="578"/>
    <cellStyle name="SAPBEXstdItem 4 3" xfId="207"/>
    <cellStyle name="SAPBEXstdItem 4 3 2" xfId="721"/>
    <cellStyle name="SAPBEXstdItem 4 4" xfId="579"/>
    <cellStyle name="SAPBEXstdItem 4 4 2" xfId="722"/>
    <cellStyle name="SAPBEXstdItem 4 5" xfId="580"/>
    <cellStyle name="SAPBEXstdItem 5" xfId="132"/>
    <cellStyle name="SAPBEXstdItem 5 2" xfId="208"/>
    <cellStyle name="SAPBEXstdItem 5 2 2" xfId="581"/>
    <cellStyle name="SAPBEXstdItem 5 2 2 2" xfId="723"/>
    <cellStyle name="SAPBEXstdItem 5 2 3" xfId="582"/>
    <cellStyle name="SAPBEXstdItem 5 2 3 2" xfId="724"/>
    <cellStyle name="SAPBEXstdItem 5 2 4" xfId="583"/>
    <cellStyle name="SAPBEXstdItem 5 2 4 2" xfId="725"/>
    <cellStyle name="SAPBEXstdItem 5 2 5" xfId="726"/>
    <cellStyle name="SAPBEXstdItem 5 3" xfId="584"/>
    <cellStyle name="SAPBEXstdItem 5 3 2" xfId="727"/>
    <cellStyle name="SAPBEXstdItem 5 4" xfId="585"/>
    <cellStyle name="SAPBEXstdItem 6" xfId="209"/>
    <cellStyle name="SAPBEXstdItem 6 2" xfId="728"/>
    <cellStyle name="SAPBEXstdItem 7" xfId="586"/>
    <cellStyle name="SAPBEXstdItem 7 2" xfId="729"/>
    <cellStyle name="SAPBEXstdItem 8" xfId="587"/>
    <cellStyle name="SAPBEXstdItemX" xfId="133"/>
    <cellStyle name="SAPBEXstdItemX 2" xfId="134"/>
    <cellStyle name="SAPBEXstdItemX 2 2" xfId="135"/>
    <cellStyle name="SAPBEXstdItemX 2 2 2" xfId="210"/>
    <cellStyle name="SAPBEXstdItemX 2 2 2 2" xfId="730"/>
    <cellStyle name="SAPBEXstdItemX 2 2 3" xfId="588"/>
    <cellStyle name="SAPBEXstdItemX 2 2 3 2" xfId="731"/>
    <cellStyle name="SAPBEXstdItemX 2 2 4" xfId="589"/>
    <cellStyle name="SAPBEXstdItemX 2 3" xfId="211"/>
    <cellStyle name="SAPBEXstdItemX 2 3 2" xfId="732"/>
    <cellStyle name="SAPBEXstdItemX 2 4" xfId="590"/>
    <cellStyle name="SAPBEXstdItemX 2 4 2" xfId="733"/>
    <cellStyle name="SAPBEXstdItemX 2 5" xfId="591"/>
    <cellStyle name="SAPBEXstdItemX 3" xfId="136"/>
    <cellStyle name="SAPBEXstdItemX 3 2" xfId="212"/>
    <cellStyle name="SAPBEXstdItemX 3 2 2" xfId="734"/>
    <cellStyle name="SAPBEXstdItemX 3 3" xfId="592"/>
    <cellStyle name="SAPBEXstdItemX 3 3 2" xfId="735"/>
    <cellStyle name="SAPBEXstdItemX 3 4" xfId="593"/>
    <cellStyle name="SAPBEXstdItemX 4" xfId="137"/>
    <cellStyle name="SAPBEXstdItemX 4 2" xfId="138"/>
    <cellStyle name="SAPBEXstdItemX 4 2 2" xfId="213"/>
    <cellStyle name="SAPBEXstdItemX 4 2 2 2" xfId="736"/>
    <cellStyle name="SAPBEXstdItemX 4 2 3" xfId="594"/>
    <cellStyle name="SAPBEXstdItemX 4 2 3 2" xfId="737"/>
    <cellStyle name="SAPBEXstdItemX 4 2 4" xfId="595"/>
    <cellStyle name="SAPBEXstdItemX 4 3" xfId="214"/>
    <cellStyle name="SAPBEXstdItemX 4 3 2" xfId="738"/>
    <cellStyle name="SAPBEXstdItemX 4 4" xfId="596"/>
    <cellStyle name="SAPBEXstdItemX 4 4 2" xfId="739"/>
    <cellStyle name="SAPBEXstdItemX 4 5" xfId="597"/>
    <cellStyle name="SAPBEXstdItemX 5" xfId="215"/>
    <cellStyle name="SAPBEXstdItemX 5 2" xfId="740"/>
    <cellStyle name="SAPBEXstdItemX 6" xfId="598"/>
    <cellStyle name="SAPBEXstdItemX 6 2" xfId="741"/>
    <cellStyle name="SAPBEXstdItemX 7" xfId="599"/>
    <cellStyle name="SAPBEXtitle" xfId="139"/>
    <cellStyle name="SAPBEXundefined" xfId="140"/>
    <cellStyle name="SAPBEXundefined 2" xfId="216"/>
    <cellStyle name="SAPBEXundefined 2 2" xfId="742"/>
    <cellStyle name="SAPBEXundefined 3" xfId="600"/>
    <cellStyle name="SAPBEXundefined 3 2" xfId="743"/>
    <cellStyle name="SAPBEXundefined 4" xfId="60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285750</xdr:colOff>
      <xdr:row>2</xdr:row>
      <xdr:rowOff>619125</xdr:rowOff>
    </xdr:from>
    <xdr:to>
      <xdr:col>2</xdr:col>
      <xdr:colOff>793750</xdr:colOff>
      <xdr:row>2</xdr:row>
      <xdr:rowOff>841375</xdr:rowOff>
    </xdr:to>
    <xdr:sp macro="" textlink="">
      <xdr:nvSpPr>
        <xdr:cNvPr id="3" name="Right Arrow 2"/>
        <xdr:cNvSpPr/>
      </xdr:nvSpPr>
      <xdr:spPr>
        <a:xfrm>
          <a:off x="3000375" y="1000125"/>
          <a:ext cx="508000" cy="222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50800</xdr:colOff>
          <xdr:row>2</xdr:row>
          <xdr:rowOff>654050</xdr:rowOff>
        </xdr:from>
        <xdr:to>
          <xdr:col>4</xdr:col>
          <xdr:colOff>793750</xdr:colOff>
          <xdr:row>2</xdr:row>
          <xdr:rowOff>1181100</xdr:rowOff>
        </xdr:to>
        <xdr:sp macro="" textlink="">
          <xdr:nvSpPr>
            <xdr:cNvPr id="3085" name="Object 13"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285750</xdr:colOff>
      <xdr:row>2</xdr:row>
      <xdr:rowOff>619125</xdr:rowOff>
    </xdr:from>
    <xdr:to>
      <xdr:col>2</xdr:col>
      <xdr:colOff>793750</xdr:colOff>
      <xdr:row>2</xdr:row>
      <xdr:rowOff>841375</xdr:rowOff>
    </xdr:to>
    <xdr:sp macro="" textlink="">
      <xdr:nvSpPr>
        <xdr:cNvPr id="4" name="Right Arrow 3"/>
        <xdr:cNvSpPr/>
      </xdr:nvSpPr>
      <xdr:spPr>
        <a:xfrm>
          <a:off x="2990850" y="1000125"/>
          <a:ext cx="508000" cy="222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298450</xdr:colOff>
          <xdr:row>2</xdr:row>
          <xdr:rowOff>603250</xdr:rowOff>
        </xdr:from>
        <xdr:to>
          <xdr:col>4</xdr:col>
          <xdr:colOff>946150</xdr:colOff>
          <xdr:row>2</xdr:row>
          <xdr:rowOff>1130300</xdr:rowOff>
        </xdr:to>
        <xdr:sp macro="" textlink="">
          <xdr:nvSpPr>
            <xdr:cNvPr id="1036" name="Object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mvollert/AppData/Local/Microsoft/Windows/Temporary%20Internet%20Files/Content.Outlook/7T3AZ8G0/P3_0%20-%20Aviation%20Projects%20Import%20Info%20Final_sent_Corrected%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iation Project Instructions"/>
      <sheetName val="Aviation Data for Import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80"/>
  <sheetViews>
    <sheetView zoomScale="60" zoomScaleNormal="60" workbookViewId="0">
      <selection activeCell="G3" sqref="G3"/>
    </sheetView>
  </sheetViews>
  <sheetFormatPr defaultColWidth="9.1796875" defaultRowHeight="14.5" x14ac:dyDescent="0.35"/>
  <cols>
    <col min="1" max="1" width="16.54296875" style="42" customWidth="1"/>
    <col min="2" max="2" width="24" style="46" customWidth="1"/>
    <col min="3" max="3" width="15.1796875" style="42" customWidth="1"/>
    <col min="4" max="4" width="22.7265625" style="42" customWidth="1"/>
    <col min="5" max="6" width="24.7265625" style="42" customWidth="1"/>
    <col min="7" max="7" width="29" style="42" customWidth="1"/>
    <col min="8" max="8" width="15.1796875" style="81" customWidth="1"/>
    <col min="9" max="9" width="17.7265625" style="42" customWidth="1"/>
    <col min="10" max="17" width="8.7265625" style="42" customWidth="1"/>
    <col min="18" max="18" width="9.7265625" style="42" bestFit="1" customWidth="1"/>
    <col min="19" max="19" width="10.54296875" style="45" bestFit="1" customWidth="1"/>
    <col min="20" max="20" width="10.54296875" style="42" bestFit="1" customWidth="1"/>
    <col min="21" max="21" width="8.7265625" style="42" customWidth="1"/>
    <col min="22" max="22" width="30.7265625" style="46" customWidth="1"/>
    <col min="23" max="16384" width="9.1796875" style="42"/>
  </cols>
  <sheetData>
    <row r="1" spans="1:22" ht="15" x14ac:dyDescent="0.25">
      <c r="B1" s="42"/>
      <c r="C1" s="43"/>
      <c r="D1" s="43"/>
      <c r="E1" s="43"/>
      <c r="F1" s="43"/>
      <c r="G1" s="43"/>
      <c r="H1" s="44"/>
      <c r="I1" s="43"/>
      <c r="J1" s="43"/>
      <c r="K1" s="43"/>
    </row>
    <row r="3" spans="1:22" ht="105" x14ac:dyDescent="0.4">
      <c r="B3" s="84" t="s">
        <v>583</v>
      </c>
      <c r="C3" s="83" t="s">
        <v>584</v>
      </c>
      <c r="H3" s="44"/>
      <c r="J3" s="258" t="s">
        <v>325</v>
      </c>
      <c r="K3" s="259"/>
      <c r="L3" s="259"/>
      <c r="M3" s="259"/>
      <c r="N3" s="260" t="s">
        <v>326</v>
      </c>
      <c r="O3" s="261"/>
      <c r="P3" s="261"/>
      <c r="Q3" s="261"/>
      <c r="R3" s="261"/>
    </row>
    <row r="4" spans="1:22" s="49" customFormat="1" ht="32.25" thickBot="1" x14ac:dyDescent="0.55000000000000004">
      <c r="A4" s="47" t="s">
        <v>559</v>
      </c>
      <c r="B4" s="48"/>
      <c r="H4" s="50"/>
      <c r="S4" s="51"/>
      <c r="V4" s="48"/>
    </row>
    <row r="5" spans="1:22" s="62" customFormat="1" ht="278.25" customHeight="1" x14ac:dyDescent="0.35">
      <c r="A5" s="52" t="s">
        <v>39</v>
      </c>
      <c r="B5" s="52" t="s">
        <v>40</v>
      </c>
      <c r="C5" s="52" t="s">
        <v>41</v>
      </c>
      <c r="D5" s="52" t="s">
        <v>42</v>
      </c>
      <c r="E5" s="52" t="s">
        <v>192</v>
      </c>
      <c r="F5" s="52" t="s">
        <v>193</v>
      </c>
      <c r="G5" s="52" t="s">
        <v>520</v>
      </c>
      <c r="H5" s="53" t="s">
        <v>560</v>
      </c>
      <c r="I5" s="54" t="s">
        <v>518</v>
      </c>
      <c r="J5" s="55" t="s">
        <v>387</v>
      </c>
      <c r="K5" s="56" t="s">
        <v>561</v>
      </c>
      <c r="L5" s="56" t="s">
        <v>388</v>
      </c>
      <c r="M5" s="56" t="s">
        <v>391</v>
      </c>
      <c r="N5" s="57" t="s">
        <v>327</v>
      </c>
      <c r="O5" s="58" t="s">
        <v>562</v>
      </c>
      <c r="P5" s="58" t="s">
        <v>563</v>
      </c>
      <c r="Q5" s="58" t="s">
        <v>191</v>
      </c>
      <c r="R5" s="35" t="s">
        <v>564</v>
      </c>
      <c r="S5" s="59" t="s">
        <v>565</v>
      </c>
      <c r="T5" s="40" t="s">
        <v>547</v>
      </c>
      <c r="U5" s="60" t="s">
        <v>521</v>
      </c>
      <c r="V5" s="61" t="s">
        <v>0</v>
      </c>
    </row>
    <row r="6" spans="1:22" s="73" customFormat="1" ht="51" customHeight="1" thickBot="1" x14ac:dyDescent="0.4">
      <c r="A6" s="63" t="s">
        <v>486</v>
      </c>
      <c r="B6" s="64" t="s">
        <v>43</v>
      </c>
      <c r="C6" s="63" t="s">
        <v>487</v>
      </c>
      <c r="D6" s="63" t="s">
        <v>488</v>
      </c>
      <c r="E6" s="63" t="s">
        <v>489</v>
      </c>
      <c r="F6" s="63" t="s">
        <v>255</v>
      </c>
      <c r="G6" s="63" t="s">
        <v>490</v>
      </c>
      <c r="H6" s="53">
        <v>35.706322857500822</v>
      </c>
      <c r="I6" s="65">
        <v>305216500</v>
      </c>
      <c r="J6" s="66">
        <v>0.79302544251764273</v>
      </c>
      <c r="K6" s="67" t="s">
        <v>566</v>
      </c>
      <c r="L6" s="66">
        <v>68.036201456091007</v>
      </c>
      <c r="M6" s="68" t="s">
        <v>392</v>
      </c>
      <c r="N6" s="69">
        <f t="shared" ref="N6:N37" si="0">IF(J6&gt;=1,30,IF(J6&gt;=0.7,25,IF(J6&gt;=0.5,15,IF(J6&gt;=0.3,5,0))))</f>
        <v>25</v>
      </c>
      <c r="O6" s="70">
        <f t="shared" ref="O6:O37" si="1">IF(K6="no",0,IF(K6="yes",20))</f>
        <v>20</v>
      </c>
      <c r="P6" s="70">
        <f t="shared" ref="P6:P37" si="2">IF(L6&gt;=66,25,IF(L6&gt;=51,20,IF(L6&gt;=31,10,0)))</f>
        <v>25</v>
      </c>
      <c r="Q6" s="70">
        <f t="shared" ref="Q6:Q37" si="3">IF(M6="low",0,IF(M6="med",10,IF(M6="high",25)))</f>
        <v>25</v>
      </c>
      <c r="R6" s="4">
        <f t="shared" ref="R6:R37" si="4">SUM(N6:Q6)*0.15</f>
        <v>14.25</v>
      </c>
      <c r="S6" s="71">
        <f t="shared" ref="S6:S37" si="5">H6+R6</f>
        <v>49.956322857500822</v>
      </c>
      <c r="T6" s="72" t="s">
        <v>551</v>
      </c>
      <c r="U6" s="3"/>
      <c r="V6" s="41" t="s">
        <v>567</v>
      </c>
    </row>
    <row r="7" spans="1:22" s="73" customFormat="1" ht="51" customHeight="1" thickBot="1" x14ac:dyDescent="0.4">
      <c r="A7" s="63" t="s">
        <v>13</v>
      </c>
      <c r="B7" s="64" t="s">
        <v>43</v>
      </c>
      <c r="C7" s="63" t="s">
        <v>66</v>
      </c>
      <c r="D7" s="63" t="s">
        <v>67</v>
      </c>
      <c r="E7" s="63" t="s">
        <v>211</v>
      </c>
      <c r="F7" s="63" t="s">
        <v>212</v>
      </c>
      <c r="G7" s="63" t="s">
        <v>402</v>
      </c>
      <c r="H7" s="53">
        <v>35.234154625274357</v>
      </c>
      <c r="I7" s="65">
        <v>66585000</v>
      </c>
      <c r="J7" s="66">
        <v>0.79302544251764273</v>
      </c>
      <c r="K7" s="67" t="s">
        <v>566</v>
      </c>
      <c r="L7" s="66">
        <v>68.036201456091007</v>
      </c>
      <c r="M7" s="68" t="s">
        <v>392</v>
      </c>
      <c r="N7" s="69">
        <f t="shared" si="0"/>
        <v>25</v>
      </c>
      <c r="O7" s="70">
        <f t="shared" si="1"/>
        <v>20</v>
      </c>
      <c r="P7" s="70">
        <f t="shared" si="2"/>
        <v>25</v>
      </c>
      <c r="Q7" s="70">
        <f t="shared" si="3"/>
        <v>25</v>
      </c>
      <c r="R7" s="4">
        <f t="shared" si="4"/>
        <v>14.25</v>
      </c>
      <c r="S7" s="71">
        <f t="shared" si="5"/>
        <v>49.484154625274357</v>
      </c>
      <c r="T7" s="72" t="s">
        <v>551</v>
      </c>
      <c r="U7" s="3">
        <v>100</v>
      </c>
      <c r="V7" s="41"/>
    </row>
    <row r="8" spans="1:22" s="73" customFormat="1" ht="51" customHeight="1" thickBot="1" x14ac:dyDescent="0.4">
      <c r="A8" s="63" t="s">
        <v>14</v>
      </c>
      <c r="B8" s="64" t="s">
        <v>43</v>
      </c>
      <c r="C8" s="63" t="s">
        <v>68</v>
      </c>
      <c r="D8" s="63" t="s">
        <v>67</v>
      </c>
      <c r="E8" s="63" t="s">
        <v>212</v>
      </c>
      <c r="F8" s="63" t="s">
        <v>213</v>
      </c>
      <c r="G8" s="63" t="s">
        <v>402</v>
      </c>
      <c r="H8" s="53">
        <v>35.234154625274357</v>
      </c>
      <c r="I8" s="65">
        <v>202600000</v>
      </c>
      <c r="J8" s="66">
        <v>0.79302544251764273</v>
      </c>
      <c r="K8" s="67" t="s">
        <v>566</v>
      </c>
      <c r="L8" s="66">
        <v>68.036201456091007</v>
      </c>
      <c r="M8" s="68" t="s">
        <v>392</v>
      </c>
      <c r="N8" s="69">
        <f t="shared" si="0"/>
        <v>25</v>
      </c>
      <c r="O8" s="70">
        <f t="shared" si="1"/>
        <v>20</v>
      </c>
      <c r="P8" s="70">
        <f t="shared" si="2"/>
        <v>25</v>
      </c>
      <c r="Q8" s="70">
        <f t="shared" si="3"/>
        <v>25</v>
      </c>
      <c r="R8" s="4">
        <f t="shared" si="4"/>
        <v>14.25</v>
      </c>
      <c r="S8" s="71">
        <f t="shared" si="5"/>
        <v>49.484154625274357</v>
      </c>
      <c r="T8" s="72" t="s">
        <v>551</v>
      </c>
      <c r="U8" s="3">
        <v>100</v>
      </c>
      <c r="V8" s="41"/>
    </row>
    <row r="9" spans="1:22" s="73" customFormat="1" ht="51" customHeight="1" thickBot="1" x14ac:dyDescent="0.4">
      <c r="A9" s="63" t="s">
        <v>15</v>
      </c>
      <c r="B9" s="64" t="s">
        <v>43</v>
      </c>
      <c r="C9" s="63" t="s">
        <v>69</v>
      </c>
      <c r="D9" s="63" t="s">
        <v>67</v>
      </c>
      <c r="E9" s="63" t="s">
        <v>209</v>
      </c>
      <c r="F9" s="63" t="s">
        <v>211</v>
      </c>
      <c r="G9" s="63" t="s">
        <v>402</v>
      </c>
      <c r="H9" s="53">
        <v>35.234154625274357</v>
      </c>
      <c r="I9" s="65">
        <v>65710000</v>
      </c>
      <c r="J9" s="66">
        <v>0.79302544251764273</v>
      </c>
      <c r="K9" s="67" t="s">
        <v>566</v>
      </c>
      <c r="L9" s="66">
        <v>68.036201456091007</v>
      </c>
      <c r="M9" s="68" t="s">
        <v>392</v>
      </c>
      <c r="N9" s="69">
        <f t="shared" si="0"/>
        <v>25</v>
      </c>
      <c r="O9" s="70">
        <f t="shared" si="1"/>
        <v>20</v>
      </c>
      <c r="P9" s="70">
        <f t="shared" si="2"/>
        <v>25</v>
      </c>
      <c r="Q9" s="70">
        <f t="shared" si="3"/>
        <v>25</v>
      </c>
      <c r="R9" s="4">
        <f t="shared" si="4"/>
        <v>14.25</v>
      </c>
      <c r="S9" s="71">
        <f t="shared" si="5"/>
        <v>49.484154625274357</v>
      </c>
      <c r="T9" s="72" t="s">
        <v>551</v>
      </c>
      <c r="U9" s="3">
        <v>100</v>
      </c>
      <c r="V9" s="41"/>
    </row>
    <row r="10" spans="1:22" s="73" customFormat="1" ht="51" customHeight="1" thickBot="1" x14ac:dyDescent="0.4">
      <c r="A10" s="63" t="s">
        <v>16</v>
      </c>
      <c r="B10" s="64" t="s">
        <v>43</v>
      </c>
      <c r="C10" s="63" t="s">
        <v>70</v>
      </c>
      <c r="D10" s="63" t="s">
        <v>67</v>
      </c>
      <c r="E10" s="63" t="s">
        <v>211</v>
      </c>
      <c r="F10" s="63" t="s">
        <v>214</v>
      </c>
      <c r="G10" s="63" t="s">
        <v>402</v>
      </c>
      <c r="H10" s="53">
        <v>35.234154625274357</v>
      </c>
      <c r="I10" s="65">
        <v>100900000</v>
      </c>
      <c r="J10" s="66">
        <v>0.79302544251764273</v>
      </c>
      <c r="K10" s="67" t="s">
        <v>566</v>
      </c>
      <c r="L10" s="66">
        <v>68.036201456091007</v>
      </c>
      <c r="M10" s="68" t="s">
        <v>392</v>
      </c>
      <c r="N10" s="69">
        <f t="shared" si="0"/>
        <v>25</v>
      </c>
      <c r="O10" s="70">
        <f t="shared" si="1"/>
        <v>20</v>
      </c>
      <c r="P10" s="70">
        <f t="shared" si="2"/>
        <v>25</v>
      </c>
      <c r="Q10" s="70">
        <f t="shared" si="3"/>
        <v>25</v>
      </c>
      <c r="R10" s="4">
        <f t="shared" si="4"/>
        <v>14.25</v>
      </c>
      <c r="S10" s="71">
        <f t="shared" si="5"/>
        <v>49.484154625274357</v>
      </c>
      <c r="T10" s="72" t="s">
        <v>551</v>
      </c>
      <c r="U10" s="3"/>
      <c r="V10" s="41" t="s">
        <v>568</v>
      </c>
    </row>
    <row r="11" spans="1:22" s="73" customFormat="1" ht="51" customHeight="1" thickBot="1" x14ac:dyDescent="0.4">
      <c r="A11" s="63" t="s">
        <v>17</v>
      </c>
      <c r="B11" s="64" t="s">
        <v>43</v>
      </c>
      <c r="C11" s="63" t="s">
        <v>71</v>
      </c>
      <c r="D11" s="63" t="s">
        <v>67</v>
      </c>
      <c r="E11" s="63" t="s">
        <v>214</v>
      </c>
      <c r="F11" s="63" t="s">
        <v>215</v>
      </c>
      <c r="G11" s="63" t="s">
        <v>402</v>
      </c>
      <c r="H11" s="53">
        <v>35.234154625274357</v>
      </c>
      <c r="I11" s="65">
        <v>81910000</v>
      </c>
      <c r="J11" s="66">
        <v>0.79302544251764273</v>
      </c>
      <c r="K11" s="67" t="s">
        <v>566</v>
      </c>
      <c r="L11" s="66">
        <v>68.036201456091007</v>
      </c>
      <c r="M11" s="68" t="s">
        <v>392</v>
      </c>
      <c r="N11" s="69">
        <f t="shared" si="0"/>
        <v>25</v>
      </c>
      <c r="O11" s="70">
        <f t="shared" si="1"/>
        <v>20</v>
      </c>
      <c r="P11" s="70">
        <f t="shared" si="2"/>
        <v>25</v>
      </c>
      <c r="Q11" s="70">
        <f t="shared" si="3"/>
        <v>25</v>
      </c>
      <c r="R11" s="4">
        <f t="shared" si="4"/>
        <v>14.25</v>
      </c>
      <c r="S11" s="71">
        <f t="shared" si="5"/>
        <v>49.484154625274357</v>
      </c>
      <c r="T11" s="72" t="s">
        <v>551</v>
      </c>
      <c r="U11" s="3"/>
      <c r="V11" s="41" t="s">
        <v>568</v>
      </c>
    </row>
    <row r="12" spans="1:22" s="73" customFormat="1" ht="51" customHeight="1" thickBot="1" x14ac:dyDescent="0.4">
      <c r="A12" s="63" t="s">
        <v>18</v>
      </c>
      <c r="B12" s="64" t="s">
        <v>43</v>
      </c>
      <c r="C12" s="63" t="s">
        <v>72</v>
      </c>
      <c r="D12" s="63" t="s">
        <v>67</v>
      </c>
      <c r="E12" s="63" t="s">
        <v>215</v>
      </c>
      <c r="F12" s="63" t="s">
        <v>210</v>
      </c>
      <c r="G12" s="63" t="s">
        <v>402</v>
      </c>
      <c r="H12" s="53">
        <v>35.234154625274357</v>
      </c>
      <c r="I12" s="65">
        <v>83690000</v>
      </c>
      <c r="J12" s="66">
        <v>0.79302544251764273</v>
      </c>
      <c r="K12" s="67" t="s">
        <v>566</v>
      </c>
      <c r="L12" s="66">
        <v>68.036201456091007</v>
      </c>
      <c r="M12" s="68" t="s">
        <v>392</v>
      </c>
      <c r="N12" s="69">
        <f t="shared" si="0"/>
        <v>25</v>
      </c>
      <c r="O12" s="70">
        <f t="shared" si="1"/>
        <v>20</v>
      </c>
      <c r="P12" s="70">
        <f t="shared" si="2"/>
        <v>25</v>
      </c>
      <c r="Q12" s="70">
        <f t="shared" si="3"/>
        <v>25</v>
      </c>
      <c r="R12" s="4">
        <f t="shared" si="4"/>
        <v>14.25</v>
      </c>
      <c r="S12" s="71">
        <f t="shared" si="5"/>
        <v>49.484154625274357</v>
      </c>
      <c r="T12" s="72" t="s">
        <v>551</v>
      </c>
      <c r="U12" s="3"/>
      <c r="V12" s="41" t="s">
        <v>568</v>
      </c>
    </row>
    <row r="13" spans="1:22" s="73" customFormat="1" ht="51" customHeight="1" thickBot="1" x14ac:dyDescent="0.4">
      <c r="A13" s="63" t="s">
        <v>12</v>
      </c>
      <c r="B13" s="64" t="s">
        <v>43</v>
      </c>
      <c r="C13" s="63" t="s">
        <v>65</v>
      </c>
      <c r="D13" s="63" t="s">
        <v>57</v>
      </c>
      <c r="E13" s="63" t="s">
        <v>206</v>
      </c>
      <c r="F13" s="63" t="s">
        <v>210</v>
      </c>
      <c r="G13" s="63" t="s">
        <v>403</v>
      </c>
      <c r="H13" s="53">
        <v>35.23254575672928</v>
      </c>
      <c r="I13" s="65">
        <v>142800000</v>
      </c>
      <c r="J13" s="66">
        <v>0.79299298555943254</v>
      </c>
      <c r="K13" s="67" t="s">
        <v>566</v>
      </c>
      <c r="L13" s="66">
        <v>68.036201456091007</v>
      </c>
      <c r="M13" s="68" t="s">
        <v>392</v>
      </c>
      <c r="N13" s="69">
        <f t="shared" si="0"/>
        <v>25</v>
      </c>
      <c r="O13" s="70">
        <f t="shared" si="1"/>
        <v>20</v>
      </c>
      <c r="P13" s="70">
        <f t="shared" si="2"/>
        <v>25</v>
      </c>
      <c r="Q13" s="70">
        <f t="shared" si="3"/>
        <v>25</v>
      </c>
      <c r="R13" s="4">
        <f t="shared" si="4"/>
        <v>14.25</v>
      </c>
      <c r="S13" s="71">
        <f t="shared" si="5"/>
        <v>49.48254575672928</v>
      </c>
      <c r="T13" s="72" t="s">
        <v>551</v>
      </c>
      <c r="U13" s="3"/>
      <c r="V13" s="41" t="s">
        <v>569</v>
      </c>
    </row>
    <row r="14" spans="1:22" s="73" customFormat="1" ht="50.5" thickBot="1" x14ac:dyDescent="0.4">
      <c r="A14" s="63" t="s">
        <v>1</v>
      </c>
      <c r="B14" s="64" t="s">
        <v>43</v>
      </c>
      <c r="C14" s="63" t="s">
        <v>46</v>
      </c>
      <c r="D14" s="63" t="s">
        <v>47</v>
      </c>
      <c r="E14" s="63" t="s">
        <v>194</v>
      </c>
      <c r="F14" s="63" t="s">
        <v>195</v>
      </c>
      <c r="G14" s="63" t="s">
        <v>421</v>
      </c>
      <c r="H14" s="53">
        <v>33.282563170183302</v>
      </c>
      <c r="I14" s="65">
        <v>63240000</v>
      </c>
      <c r="J14" s="66">
        <v>0.99726263736379694</v>
      </c>
      <c r="K14" s="67" t="s">
        <v>566</v>
      </c>
      <c r="L14" s="66">
        <v>80.299242566004011</v>
      </c>
      <c r="M14" s="68" t="s">
        <v>392</v>
      </c>
      <c r="N14" s="69">
        <f t="shared" si="0"/>
        <v>25</v>
      </c>
      <c r="O14" s="70">
        <f t="shared" si="1"/>
        <v>20</v>
      </c>
      <c r="P14" s="70">
        <f t="shared" si="2"/>
        <v>25</v>
      </c>
      <c r="Q14" s="70">
        <f t="shared" si="3"/>
        <v>25</v>
      </c>
      <c r="R14" s="4">
        <f t="shared" si="4"/>
        <v>14.25</v>
      </c>
      <c r="S14" s="71">
        <f t="shared" si="5"/>
        <v>47.532563170183302</v>
      </c>
      <c r="T14" s="72" t="s">
        <v>551</v>
      </c>
      <c r="U14" s="3">
        <v>100</v>
      </c>
      <c r="V14" s="41"/>
    </row>
    <row r="15" spans="1:22" s="73" customFormat="1" ht="51" customHeight="1" thickBot="1" x14ac:dyDescent="0.4">
      <c r="A15" s="63" t="s">
        <v>7</v>
      </c>
      <c r="B15" s="64" t="s">
        <v>43</v>
      </c>
      <c r="C15" s="63" t="s">
        <v>59</v>
      </c>
      <c r="D15" s="63" t="s">
        <v>57</v>
      </c>
      <c r="E15" s="63" t="s">
        <v>203</v>
      </c>
      <c r="F15" s="63" t="s">
        <v>204</v>
      </c>
      <c r="G15" s="63" t="s">
        <v>402</v>
      </c>
      <c r="H15" s="53">
        <v>35.945331059592633</v>
      </c>
      <c r="I15" s="65">
        <v>46450000</v>
      </c>
      <c r="J15" s="66">
        <v>0.83635092180125659</v>
      </c>
      <c r="K15" s="67" t="s">
        <v>566</v>
      </c>
      <c r="L15" s="66">
        <v>63.945349998815999</v>
      </c>
      <c r="M15" s="68" t="s">
        <v>523</v>
      </c>
      <c r="N15" s="69">
        <f t="shared" si="0"/>
        <v>25</v>
      </c>
      <c r="O15" s="70">
        <f t="shared" si="1"/>
        <v>20</v>
      </c>
      <c r="P15" s="70">
        <f t="shared" si="2"/>
        <v>20</v>
      </c>
      <c r="Q15" s="70">
        <f t="shared" si="3"/>
        <v>10</v>
      </c>
      <c r="R15" s="4">
        <f t="shared" si="4"/>
        <v>11.25</v>
      </c>
      <c r="S15" s="71">
        <f t="shared" si="5"/>
        <v>47.195331059592633</v>
      </c>
      <c r="T15" s="72" t="s">
        <v>551</v>
      </c>
      <c r="U15" s="3"/>
      <c r="V15" s="41" t="s">
        <v>569</v>
      </c>
    </row>
    <row r="16" spans="1:22" s="73" customFormat="1" ht="51" customHeight="1" thickBot="1" x14ac:dyDescent="0.4">
      <c r="A16" s="63" t="s">
        <v>8</v>
      </c>
      <c r="B16" s="64" t="s">
        <v>43</v>
      </c>
      <c r="C16" s="63" t="s">
        <v>60</v>
      </c>
      <c r="D16" s="63" t="s">
        <v>57</v>
      </c>
      <c r="E16" s="63" t="s">
        <v>204</v>
      </c>
      <c r="F16" s="63" t="s">
        <v>205</v>
      </c>
      <c r="G16" s="63" t="s">
        <v>402</v>
      </c>
      <c r="H16" s="53">
        <v>35.945331059592633</v>
      </c>
      <c r="I16" s="65">
        <v>48700000</v>
      </c>
      <c r="J16" s="66">
        <v>0.83635092180125659</v>
      </c>
      <c r="K16" s="67" t="s">
        <v>566</v>
      </c>
      <c r="L16" s="66">
        <v>63.945349998815999</v>
      </c>
      <c r="M16" s="68" t="s">
        <v>524</v>
      </c>
      <c r="N16" s="69">
        <f t="shared" si="0"/>
        <v>25</v>
      </c>
      <c r="O16" s="70">
        <f t="shared" si="1"/>
        <v>20</v>
      </c>
      <c r="P16" s="70">
        <f t="shared" si="2"/>
        <v>20</v>
      </c>
      <c r="Q16" s="70">
        <f t="shared" si="3"/>
        <v>0</v>
      </c>
      <c r="R16" s="4">
        <f t="shared" si="4"/>
        <v>9.75</v>
      </c>
      <c r="S16" s="71">
        <f t="shared" si="5"/>
        <v>45.695331059592633</v>
      </c>
      <c r="T16" s="72" t="s">
        <v>551</v>
      </c>
      <c r="U16" s="3"/>
      <c r="V16" s="41" t="s">
        <v>569</v>
      </c>
    </row>
    <row r="17" spans="1:22" s="73" customFormat="1" ht="51" customHeight="1" thickBot="1" x14ac:dyDescent="0.4">
      <c r="A17" s="63" t="s">
        <v>9</v>
      </c>
      <c r="B17" s="64" t="s">
        <v>43</v>
      </c>
      <c r="C17" s="63" t="s">
        <v>61</v>
      </c>
      <c r="D17" s="63" t="s">
        <v>57</v>
      </c>
      <c r="E17" s="63" t="s">
        <v>205</v>
      </c>
      <c r="F17" s="63" t="s">
        <v>206</v>
      </c>
      <c r="G17" s="63" t="s">
        <v>402</v>
      </c>
      <c r="H17" s="53">
        <v>35.945331059592633</v>
      </c>
      <c r="I17" s="65">
        <v>38800000</v>
      </c>
      <c r="J17" s="66">
        <v>0.83635092180125659</v>
      </c>
      <c r="K17" s="67" t="s">
        <v>566</v>
      </c>
      <c r="L17" s="66">
        <v>63.945349998815999</v>
      </c>
      <c r="M17" s="68" t="s">
        <v>524</v>
      </c>
      <c r="N17" s="69">
        <f t="shared" si="0"/>
        <v>25</v>
      </c>
      <c r="O17" s="70">
        <f t="shared" si="1"/>
        <v>20</v>
      </c>
      <c r="P17" s="70">
        <f t="shared" si="2"/>
        <v>20</v>
      </c>
      <c r="Q17" s="70">
        <f t="shared" si="3"/>
        <v>0</v>
      </c>
      <c r="R17" s="4">
        <f t="shared" si="4"/>
        <v>9.75</v>
      </c>
      <c r="S17" s="71">
        <f t="shared" si="5"/>
        <v>45.695331059592633</v>
      </c>
      <c r="T17" s="72" t="s">
        <v>551</v>
      </c>
      <c r="U17" s="3"/>
      <c r="V17" s="41" t="s">
        <v>569</v>
      </c>
    </row>
    <row r="18" spans="1:22" s="73" customFormat="1" ht="51" customHeight="1" thickBot="1" x14ac:dyDescent="0.4">
      <c r="A18" s="63" t="s">
        <v>5</v>
      </c>
      <c r="B18" s="64" t="s">
        <v>43</v>
      </c>
      <c r="C18" s="63" t="s">
        <v>56</v>
      </c>
      <c r="D18" s="63" t="s">
        <v>57</v>
      </c>
      <c r="E18" s="63" t="s">
        <v>201</v>
      </c>
      <c r="F18" s="63" t="s">
        <v>202</v>
      </c>
      <c r="G18" s="63" t="s">
        <v>402</v>
      </c>
      <c r="H18" s="53">
        <v>35.945331059592611</v>
      </c>
      <c r="I18" s="65">
        <v>67824000</v>
      </c>
      <c r="J18" s="66">
        <v>0.83635092180125514</v>
      </c>
      <c r="K18" s="67" t="s">
        <v>566</v>
      </c>
      <c r="L18" s="66">
        <v>63.945349998815999</v>
      </c>
      <c r="M18" s="68" t="s">
        <v>524</v>
      </c>
      <c r="N18" s="69">
        <f t="shared" si="0"/>
        <v>25</v>
      </c>
      <c r="O18" s="70">
        <f t="shared" si="1"/>
        <v>20</v>
      </c>
      <c r="P18" s="70">
        <f t="shared" si="2"/>
        <v>20</v>
      </c>
      <c r="Q18" s="70">
        <f t="shared" si="3"/>
        <v>0</v>
      </c>
      <c r="R18" s="4">
        <f t="shared" si="4"/>
        <v>9.75</v>
      </c>
      <c r="S18" s="71">
        <f t="shared" si="5"/>
        <v>45.695331059592611</v>
      </c>
      <c r="T18" s="72" t="s">
        <v>551</v>
      </c>
      <c r="U18" s="3"/>
      <c r="V18" s="41" t="s">
        <v>569</v>
      </c>
    </row>
    <row r="19" spans="1:22" s="73" customFormat="1" ht="51" customHeight="1" thickBot="1" x14ac:dyDescent="0.4">
      <c r="A19" s="63" t="s">
        <v>2</v>
      </c>
      <c r="B19" s="64" t="s">
        <v>50</v>
      </c>
      <c r="C19" s="63" t="s">
        <v>44</v>
      </c>
      <c r="D19" s="63" t="s">
        <v>51</v>
      </c>
      <c r="E19" s="63" t="s">
        <v>462</v>
      </c>
      <c r="F19" s="63" t="s">
        <v>196</v>
      </c>
      <c r="G19" s="63" t="s">
        <v>463</v>
      </c>
      <c r="H19" s="53">
        <v>33.167361206657752</v>
      </c>
      <c r="I19" s="65">
        <v>1254000</v>
      </c>
      <c r="J19" s="66">
        <v>1.2083856960664554</v>
      </c>
      <c r="K19" s="67" t="s">
        <v>566</v>
      </c>
      <c r="L19" s="66">
        <v>61.48698871619699</v>
      </c>
      <c r="M19" s="68" t="s">
        <v>523</v>
      </c>
      <c r="N19" s="69">
        <f t="shared" si="0"/>
        <v>30</v>
      </c>
      <c r="O19" s="70">
        <f t="shared" si="1"/>
        <v>20</v>
      </c>
      <c r="P19" s="70">
        <f t="shared" si="2"/>
        <v>20</v>
      </c>
      <c r="Q19" s="70">
        <f t="shared" si="3"/>
        <v>10</v>
      </c>
      <c r="R19" s="4">
        <f t="shared" si="4"/>
        <v>12</v>
      </c>
      <c r="S19" s="71">
        <f t="shared" si="5"/>
        <v>45.167361206657752</v>
      </c>
      <c r="T19" s="72" t="s">
        <v>553</v>
      </c>
      <c r="U19" s="3">
        <v>100</v>
      </c>
      <c r="V19" s="41"/>
    </row>
    <row r="20" spans="1:22" s="73" customFormat="1" ht="51" customHeight="1" thickBot="1" x14ac:dyDescent="0.4">
      <c r="A20" s="63" t="s">
        <v>4</v>
      </c>
      <c r="B20" s="64" t="s">
        <v>43</v>
      </c>
      <c r="C20" s="63" t="s">
        <v>54</v>
      </c>
      <c r="D20" s="63" t="s">
        <v>55</v>
      </c>
      <c r="E20" s="63" t="s">
        <v>199</v>
      </c>
      <c r="F20" s="63" t="s">
        <v>200</v>
      </c>
      <c r="G20" s="63" t="s">
        <v>400</v>
      </c>
      <c r="H20" s="53">
        <v>31.542672310416172</v>
      </c>
      <c r="I20" s="65">
        <v>35208000</v>
      </c>
      <c r="J20" s="66">
        <v>1.0119390813280147</v>
      </c>
      <c r="K20" s="67" t="s">
        <v>566</v>
      </c>
      <c r="L20" s="66">
        <v>71.944476846131991</v>
      </c>
      <c r="M20" s="68" t="s">
        <v>523</v>
      </c>
      <c r="N20" s="69">
        <f t="shared" si="0"/>
        <v>30</v>
      </c>
      <c r="O20" s="70">
        <f t="shared" si="1"/>
        <v>20</v>
      </c>
      <c r="P20" s="70">
        <f t="shared" si="2"/>
        <v>25</v>
      </c>
      <c r="Q20" s="70">
        <f t="shared" si="3"/>
        <v>10</v>
      </c>
      <c r="R20" s="4">
        <f t="shared" si="4"/>
        <v>12.75</v>
      </c>
      <c r="S20" s="71">
        <f t="shared" si="5"/>
        <v>44.292672310416172</v>
      </c>
      <c r="T20" s="72" t="s">
        <v>551</v>
      </c>
      <c r="U20" s="3">
        <v>100</v>
      </c>
      <c r="V20" s="41"/>
    </row>
    <row r="21" spans="1:22" s="73" customFormat="1" ht="100.5" thickBot="1" x14ac:dyDescent="0.4">
      <c r="A21" s="63" t="s">
        <v>26</v>
      </c>
      <c r="B21" s="64" t="s">
        <v>43</v>
      </c>
      <c r="C21" s="63" t="s">
        <v>44</v>
      </c>
      <c r="D21" s="63" t="s">
        <v>77</v>
      </c>
      <c r="E21" s="63" t="s">
        <v>224</v>
      </c>
      <c r="F21" s="63" t="s">
        <v>44</v>
      </c>
      <c r="G21" s="63" t="s">
        <v>543</v>
      </c>
      <c r="H21" s="53">
        <v>32.984422973291373</v>
      </c>
      <c r="I21" s="65">
        <v>3335000</v>
      </c>
      <c r="J21" s="66">
        <v>0.75447718174513401</v>
      </c>
      <c r="K21" s="67" t="s">
        <v>566</v>
      </c>
      <c r="L21" s="66">
        <v>50</v>
      </c>
      <c r="M21" s="68" t="s">
        <v>523</v>
      </c>
      <c r="N21" s="69">
        <f t="shared" si="0"/>
        <v>25</v>
      </c>
      <c r="O21" s="70">
        <f t="shared" si="1"/>
        <v>20</v>
      </c>
      <c r="P21" s="70">
        <f t="shared" si="2"/>
        <v>10</v>
      </c>
      <c r="Q21" s="70">
        <f t="shared" si="3"/>
        <v>10</v>
      </c>
      <c r="R21" s="4">
        <f t="shared" si="4"/>
        <v>9.75</v>
      </c>
      <c r="S21" s="71">
        <f t="shared" si="5"/>
        <v>42.734422973291373</v>
      </c>
      <c r="T21" s="72" t="s">
        <v>551</v>
      </c>
      <c r="U21" s="3">
        <v>100</v>
      </c>
      <c r="V21" s="41"/>
    </row>
    <row r="22" spans="1:22" s="73" customFormat="1" ht="51" customHeight="1" thickBot="1" x14ac:dyDescent="0.4">
      <c r="A22" s="63" t="s">
        <v>6</v>
      </c>
      <c r="B22" s="64" t="s">
        <v>43</v>
      </c>
      <c r="C22" s="63" t="s">
        <v>58</v>
      </c>
      <c r="D22" s="63" t="s">
        <v>57</v>
      </c>
      <c r="E22" s="63" t="s">
        <v>202</v>
      </c>
      <c r="F22" s="63" t="s">
        <v>203</v>
      </c>
      <c r="G22" s="63" t="s">
        <v>402</v>
      </c>
      <c r="H22" s="53">
        <v>35.945331059592633</v>
      </c>
      <c r="I22" s="65">
        <v>45450000</v>
      </c>
      <c r="J22" s="66">
        <v>0.83635092180125659</v>
      </c>
      <c r="K22" s="67" t="s">
        <v>570</v>
      </c>
      <c r="L22" s="66">
        <v>63.945349998815999</v>
      </c>
      <c r="M22" s="68" t="s">
        <v>524</v>
      </c>
      <c r="N22" s="69">
        <f t="shared" si="0"/>
        <v>25</v>
      </c>
      <c r="O22" s="70">
        <f t="shared" si="1"/>
        <v>0</v>
      </c>
      <c r="P22" s="70">
        <f t="shared" si="2"/>
        <v>20</v>
      </c>
      <c r="Q22" s="70">
        <f t="shared" si="3"/>
        <v>0</v>
      </c>
      <c r="R22" s="4">
        <f t="shared" si="4"/>
        <v>6.75</v>
      </c>
      <c r="S22" s="71">
        <f t="shared" si="5"/>
        <v>42.695331059592633</v>
      </c>
      <c r="T22" s="72" t="s">
        <v>551</v>
      </c>
      <c r="U22" s="3"/>
      <c r="V22" s="41" t="s">
        <v>569</v>
      </c>
    </row>
    <row r="23" spans="1:22" s="73" customFormat="1" ht="51" customHeight="1" thickBot="1" x14ac:dyDescent="0.4">
      <c r="A23" s="63" t="s">
        <v>20</v>
      </c>
      <c r="B23" s="64" t="s">
        <v>43</v>
      </c>
      <c r="C23" s="63" t="s">
        <v>74</v>
      </c>
      <c r="D23" s="63" t="s">
        <v>49</v>
      </c>
      <c r="E23" s="63" t="s">
        <v>201</v>
      </c>
      <c r="F23" s="63" t="s">
        <v>218</v>
      </c>
      <c r="G23" s="63" t="s">
        <v>394</v>
      </c>
      <c r="H23" s="53">
        <v>26.681456096041853</v>
      </c>
      <c r="I23" s="65">
        <v>499813000</v>
      </c>
      <c r="J23" s="66">
        <v>0.78443741152377833</v>
      </c>
      <c r="K23" s="67" t="s">
        <v>566</v>
      </c>
      <c r="L23" s="66">
        <v>71.464429085708986</v>
      </c>
      <c r="M23" s="68" t="s">
        <v>392</v>
      </c>
      <c r="N23" s="69">
        <f t="shared" si="0"/>
        <v>25</v>
      </c>
      <c r="O23" s="70">
        <f t="shared" si="1"/>
        <v>20</v>
      </c>
      <c r="P23" s="70">
        <f t="shared" si="2"/>
        <v>25</v>
      </c>
      <c r="Q23" s="70">
        <f t="shared" si="3"/>
        <v>25</v>
      </c>
      <c r="R23" s="4">
        <f t="shared" si="4"/>
        <v>14.25</v>
      </c>
      <c r="S23" s="71">
        <f t="shared" si="5"/>
        <v>40.931456096041856</v>
      </c>
      <c r="T23" s="72" t="s">
        <v>551</v>
      </c>
      <c r="U23" s="3"/>
      <c r="V23" s="41" t="s">
        <v>571</v>
      </c>
    </row>
    <row r="24" spans="1:22" s="73" customFormat="1" ht="51" customHeight="1" thickBot="1" x14ac:dyDescent="0.4">
      <c r="A24" s="63" t="s">
        <v>11</v>
      </c>
      <c r="B24" s="64" t="s">
        <v>50</v>
      </c>
      <c r="C24" s="63" t="s">
        <v>64</v>
      </c>
      <c r="D24" s="63" t="s">
        <v>57</v>
      </c>
      <c r="E24" s="63" t="s">
        <v>209</v>
      </c>
      <c r="F24" s="63" t="s">
        <v>201</v>
      </c>
      <c r="G24" s="63" t="s">
        <v>401</v>
      </c>
      <c r="H24" s="53">
        <v>32.660611443505154</v>
      </c>
      <c r="I24" s="65">
        <v>29301000</v>
      </c>
      <c r="J24" s="66">
        <v>0.54865634454629286</v>
      </c>
      <c r="K24" s="67" t="s">
        <v>570</v>
      </c>
      <c r="L24" s="66">
        <v>62.587699204139994</v>
      </c>
      <c r="M24" s="68" t="s">
        <v>524</v>
      </c>
      <c r="N24" s="69">
        <f t="shared" si="0"/>
        <v>15</v>
      </c>
      <c r="O24" s="70">
        <f t="shared" si="1"/>
        <v>0</v>
      </c>
      <c r="P24" s="70">
        <f t="shared" si="2"/>
        <v>20</v>
      </c>
      <c r="Q24" s="70">
        <f t="shared" si="3"/>
        <v>0</v>
      </c>
      <c r="R24" s="4">
        <f t="shared" si="4"/>
        <v>5.25</v>
      </c>
      <c r="S24" s="71">
        <f t="shared" si="5"/>
        <v>37.910611443505154</v>
      </c>
      <c r="T24" s="72" t="s">
        <v>551</v>
      </c>
      <c r="U24" s="3"/>
      <c r="V24" s="41" t="s">
        <v>569</v>
      </c>
    </row>
    <row r="25" spans="1:22" s="73" customFormat="1" ht="51" customHeight="1" thickBot="1" x14ac:dyDescent="0.4">
      <c r="A25" s="63" t="s">
        <v>22</v>
      </c>
      <c r="B25" s="64" t="s">
        <v>43</v>
      </c>
      <c r="C25" s="63" t="s">
        <v>44</v>
      </c>
      <c r="D25" s="63" t="s">
        <v>77</v>
      </c>
      <c r="E25" s="63" t="s">
        <v>211</v>
      </c>
      <c r="F25" s="63" t="s">
        <v>213</v>
      </c>
      <c r="G25" s="63" t="s">
        <v>446</v>
      </c>
      <c r="H25" s="53">
        <v>25.159442558872119</v>
      </c>
      <c r="I25" s="65">
        <v>76380000</v>
      </c>
      <c r="J25" s="66">
        <v>0.77569551905718936</v>
      </c>
      <c r="K25" s="67" t="s">
        <v>566</v>
      </c>
      <c r="L25" s="66">
        <v>49.951954434986995</v>
      </c>
      <c r="M25" s="68" t="s">
        <v>392</v>
      </c>
      <c r="N25" s="69">
        <f t="shared" si="0"/>
        <v>25</v>
      </c>
      <c r="O25" s="70">
        <f t="shared" si="1"/>
        <v>20</v>
      </c>
      <c r="P25" s="70">
        <f t="shared" si="2"/>
        <v>10</v>
      </c>
      <c r="Q25" s="70">
        <f t="shared" si="3"/>
        <v>25</v>
      </c>
      <c r="R25" s="4">
        <f t="shared" si="4"/>
        <v>12</v>
      </c>
      <c r="S25" s="71">
        <f t="shared" si="5"/>
        <v>37.159442558872115</v>
      </c>
      <c r="T25" s="72" t="s">
        <v>551</v>
      </c>
      <c r="U25" s="74"/>
      <c r="V25" s="75" t="s">
        <v>572</v>
      </c>
    </row>
    <row r="26" spans="1:22" s="73" customFormat="1" ht="51" customHeight="1" thickBot="1" x14ac:dyDescent="0.4">
      <c r="A26" s="63" t="s">
        <v>33</v>
      </c>
      <c r="B26" s="64" t="s">
        <v>43</v>
      </c>
      <c r="C26" s="63" t="s">
        <v>88</v>
      </c>
      <c r="D26" s="63" t="s">
        <v>77</v>
      </c>
      <c r="E26" s="63" t="s">
        <v>235</v>
      </c>
      <c r="F26" s="63" t="s">
        <v>236</v>
      </c>
      <c r="G26" s="63" t="s">
        <v>394</v>
      </c>
      <c r="H26" s="53">
        <v>24.202132265095962</v>
      </c>
      <c r="I26" s="65">
        <v>48850000</v>
      </c>
      <c r="J26" s="66">
        <v>0.64060476404773459</v>
      </c>
      <c r="K26" s="67" t="s">
        <v>566</v>
      </c>
      <c r="L26" s="66">
        <v>63.433898739056993</v>
      </c>
      <c r="M26" s="68" t="s">
        <v>392</v>
      </c>
      <c r="N26" s="69">
        <f t="shared" si="0"/>
        <v>15</v>
      </c>
      <c r="O26" s="70">
        <f t="shared" si="1"/>
        <v>20</v>
      </c>
      <c r="P26" s="70">
        <f t="shared" si="2"/>
        <v>20</v>
      </c>
      <c r="Q26" s="70">
        <f t="shared" si="3"/>
        <v>25</v>
      </c>
      <c r="R26" s="4">
        <f t="shared" si="4"/>
        <v>12</v>
      </c>
      <c r="S26" s="71">
        <f t="shared" si="5"/>
        <v>36.202132265095962</v>
      </c>
      <c r="T26" s="72" t="s">
        <v>548</v>
      </c>
      <c r="U26" s="76">
        <v>100</v>
      </c>
      <c r="V26" s="77"/>
    </row>
    <row r="27" spans="1:22" s="73" customFormat="1" ht="51" customHeight="1" thickBot="1" x14ac:dyDescent="0.4">
      <c r="A27" s="63" t="s">
        <v>19</v>
      </c>
      <c r="B27" s="64" t="s">
        <v>50</v>
      </c>
      <c r="C27" s="63" t="s">
        <v>44</v>
      </c>
      <c r="D27" s="63" t="s">
        <v>73</v>
      </c>
      <c r="E27" s="63" t="s">
        <v>216</v>
      </c>
      <c r="F27" s="63" t="s">
        <v>217</v>
      </c>
      <c r="G27" s="63" t="s">
        <v>398</v>
      </c>
      <c r="H27" s="53">
        <v>31.894445207489404</v>
      </c>
      <c r="I27" s="65">
        <v>102789000</v>
      </c>
      <c r="J27" s="66">
        <v>0.66805959786968705</v>
      </c>
      <c r="K27" s="67" t="s">
        <v>570</v>
      </c>
      <c r="L27" s="66">
        <v>39.382583604440995</v>
      </c>
      <c r="M27" s="68" t="s">
        <v>524</v>
      </c>
      <c r="N27" s="69">
        <f t="shared" si="0"/>
        <v>15</v>
      </c>
      <c r="O27" s="70">
        <f t="shared" si="1"/>
        <v>0</v>
      </c>
      <c r="P27" s="70">
        <f t="shared" si="2"/>
        <v>10</v>
      </c>
      <c r="Q27" s="70">
        <f t="shared" si="3"/>
        <v>0</v>
      </c>
      <c r="R27" s="4">
        <f t="shared" si="4"/>
        <v>3.75</v>
      </c>
      <c r="S27" s="71">
        <f t="shared" si="5"/>
        <v>35.644445207489404</v>
      </c>
      <c r="T27" s="72" t="s">
        <v>552</v>
      </c>
      <c r="U27" s="78"/>
      <c r="V27" s="77" t="s">
        <v>573</v>
      </c>
    </row>
    <row r="28" spans="1:22" s="73" customFormat="1" ht="51" customHeight="1" thickBot="1" x14ac:dyDescent="0.4">
      <c r="A28" s="63" t="s">
        <v>25</v>
      </c>
      <c r="B28" s="64" t="s">
        <v>50</v>
      </c>
      <c r="C28" s="63" t="s">
        <v>44</v>
      </c>
      <c r="D28" s="63" t="s">
        <v>81</v>
      </c>
      <c r="E28" s="63" t="s">
        <v>223</v>
      </c>
      <c r="F28" s="63" t="s">
        <v>212</v>
      </c>
      <c r="G28" s="63" t="s">
        <v>461</v>
      </c>
      <c r="H28" s="53">
        <v>22.31090875939298</v>
      </c>
      <c r="I28" s="65">
        <v>79131000</v>
      </c>
      <c r="J28" s="66">
        <v>0.6775073500797556</v>
      </c>
      <c r="K28" s="67" t="s">
        <v>566</v>
      </c>
      <c r="L28" s="66">
        <v>89.730138802062001</v>
      </c>
      <c r="M28" s="68" t="s">
        <v>392</v>
      </c>
      <c r="N28" s="69">
        <f t="shared" si="0"/>
        <v>15</v>
      </c>
      <c r="O28" s="70">
        <f t="shared" si="1"/>
        <v>20</v>
      </c>
      <c r="P28" s="70">
        <f t="shared" si="2"/>
        <v>25</v>
      </c>
      <c r="Q28" s="70">
        <f t="shared" si="3"/>
        <v>25</v>
      </c>
      <c r="R28" s="4">
        <f t="shared" si="4"/>
        <v>12.75</v>
      </c>
      <c r="S28" s="71">
        <f t="shared" si="5"/>
        <v>35.06090875939298</v>
      </c>
      <c r="T28" s="72" t="s">
        <v>551</v>
      </c>
      <c r="U28" s="79"/>
      <c r="V28" s="80" t="s">
        <v>574</v>
      </c>
    </row>
    <row r="29" spans="1:22" s="73" customFormat="1" ht="51" customHeight="1" thickBot="1" x14ac:dyDescent="0.4">
      <c r="A29" s="63" t="s">
        <v>27</v>
      </c>
      <c r="B29" s="64" t="s">
        <v>50</v>
      </c>
      <c r="C29" s="63" t="s">
        <v>44</v>
      </c>
      <c r="D29" s="63" t="s">
        <v>81</v>
      </c>
      <c r="E29" s="63" t="s">
        <v>225</v>
      </c>
      <c r="F29" s="63" t="s">
        <v>223</v>
      </c>
      <c r="G29" s="63" t="s">
        <v>460</v>
      </c>
      <c r="H29" s="53">
        <v>22.065327520173145</v>
      </c>
      <c r="I29" s="65">
        <v>43484000</v>
      </c>
      <c r="J29" s="66">
        <v>0.6775073500797556</v>
      </c>
      <c r="K29" s="67" t="s">
        <v>566</v>
      </c>
      <c r="L29" s="66">
        <v>89.730138802062001</v>
      </c>
      <c r="M29" s="68" t="s">
        <v>392</v>
      </c>
      <c r="N29" s="69">
        <f t="shared" si="0"/>
        <v>15</v>
      </c>
      <c r="O29" s="70">
        <f t="shared" si="1"/>
        <v>20</v>
      </c>
      <c r="P29" s="70">
        <f t="shared" si="2"/>
        <v>25</v>
      </c>
      <c r="Q29" s="70">
        <f t="shared" si="3"/>
        <v>25</v>
      </c>
      <c r="R29" s="4">
        <f t="shared" si="4"/>
        <v>12.75</v>
      </c>
      <c r="S29" s="71">
        <f t="shared" si="5"/>
        <v>34.815327520173142</v>
      </c>
      <c r="T29" s="72" t="s">
        <v>551</v>
      </c>
      <c r="U29" s="3"/>
      <c r="V29" s="80" t="s">
        <v>574</v>
      </c>
    </row>
    <row r="30" spans="1:22" s="73" customFormat="1" ht="38" thickBot="1" x14ac:dyDescent="0.4">
      <c r="A30" s="63" t="s">
        <v>34</v>
      </c>
      <c r="B30" s="64" t="s">
        <v>50</v>
      </c>
      <c r="C30" s="63" t="s">
        <v>44</v>
      </c>
      <c r="D30" s="63" t="s">
        <v>87</v>
      </c>
      <c r="E30" s="63" t="s">
        <v>237</v>
      </c>
      <c r="F30" s="63" t="s">
        <v>238</v>
      </c>
      <c r="G30" s="63" t="s">
        <v>465</v>
      </c>
      <c r="H30" s="53">
        <v>23.341554824923062</v>
      </c>
      <c r="I30" s="65">
        <v>41327000</v>
      </c>
      <c r="J30" s="66">
        <v>0.67480143104777734</v>
      </c>
      <c r="K30" s="67" t="s">
        <v>566</v>
      </c>
      <c r="L30" s="66">
        <v>87.47953053206399</v>
      </c>
      <c r="M30" s="68" t="s">
        <v>523</v>
      </c>
      <c r="N30" s="69">
        <f t="shared" si="0"/>
        <v>15</v>
      </c>
      <c r="O30" s="70">
        <f t="shared" si="1"/>
        <v>20</v>
      </c>
      <c r="P30" s="70">
        <f t="shared" si="2"/>
        <v>25</v>
      </c>
      <c r="Q30" s="70">
        <f t="shared" si="3"/>
        <v>10</v>
      </c>
      <c r="R30" s="4">
        <f t="shared" si="4"/>
        <v>10.5</v>
      </c>
      <c r="S30" s="71">
        <f t="shared" si="5"/>
        <v>33.841554824923065</v>
      </c>
      <c r="T30" s="72" t="s">
        <v>553</v>
      </c>
      <c r="U30" s="3">
        <v>100</v>
      </c>
      <c r="V30" s="41"/>
    </row>
    <row r="31" spans="1:22" s="73" customFormat="1" ht="63" thickBot="1" x14ac:dyDescent="0.4">
      <c r="A31" s="63" t="s">
        <v>100</v>
      </c>
      <c r="B31" s="64" t="s">
        <v>50</v>
      </c>
      <c r="C31" s="63" t="s">
        <v>44</v>
      </c>
      <c r="D31" s="63" t="s">
        <v>101</v>
      </c>
      <c r="E31" s="63" t="s">
        <v>248</v>
      </c>
      <c r="F31" s="63" t="s">
        <v>249</v>
      </c>
      <c r="G31" s="63" t="s">
        <v>456</v>
      </c>
      <c r="H31" s="53">
        <v>20.730488817098085</v>
      </c>
      <c r="I31" s="65">
        <v>8778000</v>
      </c>
      <c r="J31" s="66">
        <v>0.50186933558803004</v>
      </c>
      <c r="K31" s="67" t="s">
        <v>566</v>
      </c>
      <c r="L31" s="66">
        <v>92.37018878732701</v>
      </c>
      <c r="M31" s="68" t="s">
        <v>392</v>
      </c>
      <c r="N31" s="69">
        <f t="shared" si="0"/>
        <v>15</v>
      </c>
      <c r="O31" s="70">
        <f t="shared" si="1"/>
        <v>20</v>
      </c>
      <c r="P31" s="70">
        <f t="shared" si="2"/>
        <v>25</v>
      </c>
      <c r="Q31" s="70">
        <f t="shared" si="3"/>
        <v>25</v>
      </c>
      <c r="R31" s="4">
        <f t="shared" si="4"/>
        <v>12.75</v>
      </c>
      <c r="S31" s="71">
        <f t="shared" si="5"/>
        <v>33.480488817098085</v>
      </c>
      <c r="T31" s="72" t="s">
        <v>548</v>
      </c>
      <c r="U31" s="3">
        <v>100</v>
      </c>
      <c r="V31" s="41"/>
    </row>
    <row r="32" spans="1:22" s="73" customFormat="1" ht="51" customHeight="1" thickBot="1" x14ac:dyDescent="0.4">
      <c r="A32" s="63" t="s">
        <v>23</v>
      </c>
      <c r="B32" s="64" t="s">
        <v>50</v>
      </c>
      <c r="C32" s="63" t="s">
        <v>44</v>
      </c>
      <c r="D32" s="63" t="s">
        <v>78</v>
      </c>
      <c r="E32" s="63" t="s">
        <v>221</v>
      </c>
      <c r="F32" s="63" t="s">
        <v>222</v>
      </c>
      <c r="G32" s="63" t="s">
        <v>436</v>
      </c>
      <c r="H32" s="53">
        <v>23.473549527934537</v>
      </c>
      <c r="I32" s="65">
        <v>15998000</v>
      </c>
      <c r="J32" s="66">
        <v>0.88011464319299937</v>
      </c>
      <c r="K32" s="67" t="s">
        <v>570</v>
      </c>
      <c r="L32" s="66">
        <v>71.149245833853001</v>
      </c>
      <c r="M32" s="68" t="s">
        <v>523</v>
      </c>
      <c r="N32" s="69">
        <f t="shared" si="0"/>
        <v>25</v>
      </c>
      <c r="O32" s="70">
        <f t="shared" si="1"/>
        <v>0</v>
      </c>
      <c r="P32" s="70">
        <f t="shared" si="2"/>
        <v>25</v>
      </c>
      <c r="Q32" s="70">
        <f t="shared" si="3"/>
        <v>10</v>
      </c>
      <c r="R32" s="4">
        <f t="shared" si="4"/>
        <v>9</v>
      </c>
      <c r="S32" s="71">
        <f t="shared" si="5"/>
        <v>32.473549527934537</v>
      </c>
      <c r="T32" s="72" t="s">
        <v>551</v>
      </c>
      <c r="U32" s="3"/>
      <c r="V32" s="41" t="s">
        <v>575</v>
      </c>
    </row>
    <row r="33" spans="1:22" s="73" customFormat="1" ht="51" customHeight="1" thickBot="1" x14ac:dyDescent="0.4">
      <c r="A33" s="63" t="s">
        <v>114</v>
      </c>
      <c r="B33" s="64" t="s">
        <v>50</v>
      </c>
      <c r="C33" s="63" t="s">
        <v>115</v>
      </c>
      <c r="D33" s="63" t="s">
        <v>95</v>
      </c>
      <c r="E33" s="63" t="s">
        <v>259</v>
      </c>
      <c r="F33" s="63" t="s">
        <v>260</v>
      </c>
      <c r="G33" s="63" t="s">
        <v>405</v>
      </c>
      <c r="H33" s="53">
        <v>19.004083033235705</v>
      </c>
      <c r="I33" s="65">
        <v>141463000</v>
      </c>
      <c r="J33" s="66">
        <v>0.52210447749761757</v>
      </c>
      <c r="K33" s="67" t="s">
        <v>566</v>
      </c>
      <c r="L33" s="66">
        <v>72.799800508545005</v>
      </c>
      <c r="M33" s="68" t="s">
        <v>392</v>
      </c>
      <c r="N33" s="69">
        <f t="shared" si="0"/>
        <v>15</v>
      </c>
      <c r="O33" s="70">
        <f t="shared" si="1"/>
        <v>20</v>
      </c>
      <c r="P33" s="70">
        <f t="shared" si="2"/>
        <v>25</v>
      </c>
      <c r="Q33" s="70">
        <f t="shared" si="3"/>
        <v>25</v>
      </c>
      <c r="R33" s="4">
        <f t="shared" si="4"/>
        <v>12.75</v>
      </c>
      <c r="S33" s="71">
        <f t="shared" si="5"/>
        <v>31.754083033235705</v>
      </c>
      <c r="T33" s="72" t="s">
        <v>553</v>
      </c>
      <c r="U33" s="3">
        <v>100</v>
      </c>
      <c r="V33" s="41"/>
    </row>
    <row r="34" spans="1:22" s="73" customFormat="1" ht="51" customHeight="1" thickBot="1" x14ac:dyDescent="0.4">
      <c r="A34" s="63" t="s">
        <v>481</v>
      </c>
      <c r="B34" s="64" t="s">
        <v>43</v>
      </c>
      <c r="C34" s="63" t="s">
        <v>44</v>
      </c>
      <c r="D34" s="63" t="s">
        <v>77</v>
      </c>
      <c r="E34" s="63" t="s">
        <v>377</v>
      </c>
      <c r="F34" s="63" t="s">
        <v>378</v>
      </c>
      <c r="G34" s="63" t="s">
        <v>482</v>
      </c>
      <c r="H34" s="53">
        <v>20.965060631176449</v>
      </c>
      <c r="I34" s="65">
        <v>87526000</v>
      </c>
      <c r="J34" s="66">
        <v>0.5089921677786674</v>
      </c>
      <c r="K34" s="67" t="s">
        <v>566</v>
      </c>
      <c r="L34" s="66">
        <v>67.341026950493998</v>
      </c>
      <c r="M34" s="68" t="s">
        <v>523</v>
      </c>
      <c r="N34" s="69">
        <f t="shared" si="0"/>
        <v>15</v>
      </c>
      <c r="O34" s="70">
        <f t="shared" si="1"/>
        <v>20</v>
      </c>
      <c r="P34" s="70">
        <f t="shared" si="2"/>
        <v>25</v>
      </c>
      <c r="Q34" s="70">
        <f t="shared" si="3"/>
        <v>10</v>
      </c>
      <c r="R34" s="4">
        <f t="shared" si="4"/>
        <v>10.5</v>
      </c>
      <c r="S34" s="71">
        <f t="shared" si="5"/>
        <v>31.465060631176449</v>
      </c>
      <c r="T34" s="72" t="s">
        <v>548</v>
      </c>
      <c r="U34" s="3"/>
      <c r="V34" s="41" t="s">
        <v>576</v>
      </c>
    </row>
    <row r="35" spans="1:22" s="73" customFormat="1" ht="51" customHeight="1" thickBot="1" x14ac:dyDescent="0.4">
      <c r="A35" s="63" t="s">
        <v>36</v>
      </c>
      <c r="B35" s="64" t="s">
        <v>50</v>
      </c>
      <c r="C35" s="63" t="s">
        <v>44</v>
      </c>
      <c r="D35" s="63" t="s">
        <v>90</v>
      </c>
      <c r="E35" s="63" t="s">
        <v>577</v>
      </c>
      <c r="F35" s="63" t="s">
        <v>240</v>
      </c>
      <c r="G35" s="63" t="s">
        <v>439</v>
      </c>
      <c r="H35" s="53">
        <v>20.870145994290155</v>
      </c>
      <c r="I35" s="65">
        <v>16391000</v>
      </c>
      <c r="J35" s="66">
        <v>0.82132153131851482</v>
      </c>
      <c r="K35" s="67" t="s">
        <v>566</v>
      </c>
      <c r="L35" s="66">
        <v>60.213926761791001</v>
      </c>
      <c r="M35" s="68" t="s">
        <v>524</v>
      </c>
      <c r="N35" s="69">
        <f t="shared" si="0"/>
        <v>25</v>
      </c>
      <c r="O35" s="70">
        <f t="shared" si="1"/>
        <v>20</v>
      </c>
      <c r="P35" s="70">
        <f t="shared" si="2"/>
        <v>20</v>
      </c>
      <c r="Q35" s="70">
        <f t="shared" si="3"/>
        <v>0</v>
      </c>
      <c r="R35" s="4">
        <f t="shared" si="4"/>
        <v>9.75</v>
      </c>
      <c r="S35" s="71">
        <f t="shared" si="5"/>
        <v>30.620145994290155</v>
      </c>
      <c r="T35" s="72" t="s">
        <v>548</v>
      </c>
      <c r="U35" s="3"/>
      <c r="V35" s="41" t="s">
        <v>578</v>
      </c>
    </row>
    <row r="36" spans="1:22" s="73" customFormat="1" ht="68.25" customHeight="1" thickBot="1" x14ac:dyDescent="0.4">
      <c r="A36" s="63" t="s">
        <v>515</v>
      </c>
      <c r="B36" s="64" t="s">
        <v>50</v>
      </c>
      <c r="C36" s="63" t="s">
        <v>44</v>
      </c>
      <c r="D36" s="63" t="s">
        <v>101</v>
      </c>
      <c r="E36" s="63" t="s">
        <v>516</v>
      </c>
      <c r="F36" s="63" t="s">
        <v>44</v>
      </c>
      <c r="G36" s="63" t="s">
        <v>517</v>
      </c>
      <c r="H36" s="53">
        <v>24.859386329284298</v>
      </c>
      <c r="I36" s="65">
        <v>2325000</v>
      </c>
      <c r="J36" s="66">
        <v>0.80758885120080381</v>
      </c>
      <c r="K36" s="67" t="s">
        <v>570</v>
      </c>
      <c r="L36" s="66">
        <v>16.649999999999999</v>
      </c>
      <c r="M36" s="68" t="s">
        <v>523</v>
      </c>
      <c r="N36" s="69">
        <f t="shared" si="0"/>
        <v>25</v>
      </c>
      <c r="O36" s="70">
        <f t="shared" si="1"/>
        <v>0</v>
      </c>
      <c r="P36" s="70">
        <f t="shared" si="2"/>
        <v>0</v>
      </c>
      <c r="Q36" s="70">
        <f t="shared" si="3"/>
        <v>10</v>
      </c>
      <c r="R36" s="4">
        <f t="shared" si="4"/>
        <v>5.25</v>
      </c>
      <c r="S36" s="71">
        <f t="shared" si="5"/>
        <v>30.109386329284298</v>
      </c>
      <c r="T36" s="72" t="s">
        <v>548</v>
      </c>
      <c r="U36" s="3">
        <v>100</v>
      </c>
      <c r="V36" s="41"/>
    </row>
    <row r="37" spans="1:22" s="73" customFormat="1" ht="51" customHeight="1" thickBot="1" x14ac:dyDescent="0.4">
      <c r="A37" s="63" t="s">
        <v>32</v>
      </c>
      <c r="B37" s="64" t="s">
        <v>50</v>
      </c>
      <c r="C37" s="63" t="s">
        <v>86</v>
      </c>
      <c r="D37" s="63" t="s">
        <v>87</v>
      </c>
      <c r="E37" s="63" t="s">
        <v>233</v>
      </c>
      <c r="F37" s="63" t="s">
        <v>234</v>
      </c>
      <c r="G37" s="63" t="s">
        <v>427</v>
      </c>
      <c r="H37" s="53">
        <v>23.589443787916608</v>
      </c>
      <c r="I37" s="65">
        <v>38787000</v>
      </c>
      <c r="J37" s="66">
        <v>0.6945615546491265</v>
      </c>
      <c r="K37" s="67" t="s">
        <v>570</v>
      </c>
      <c r="L37" s="66">
        <v>82.701667296170996</v>
      </c>
      <c r="M37" s="68" t="s">
        <v>524</v>
      </c>
      <c r="N37" s="69">
        <f t="shared" si="0"/>
        <v>15</v>
      </c>
      <c r="O37" s="70">
        <f t="shared" si="1"/>
        <v>0</v>
      </c>
      <c r="P37" s="70">
        <f t="shared" si="2"/>
        <v>25</v>
      </c>
      <c r="Q37" s="70">
        <f t="shared" si="3"/>
        <v>0</v>
      </c>
      <c r="R37" s="4">
        <f t="shared" si="4"/>
        <v>6</v>
      </c>
      <c r="S37" s="71">
        <f t="shared" si="5"/>
        <v>29.589443787916608</v>
      </c>
      <c r="T37" s="72" t="s">
        <v>549</v>
      </c>
      <c r="U37" s="3">
        <v>100</v>
      </c>
      <c r="V37" s="41"/>
    </row>
    <row r="38" spans="1:22" s="73" customFormat="1" ht="51" customHeight="1" thickBot="1" x14ac:dyDescent="0.4">
      <c r="A38" s="63" t="s">
        <v>93</v>
      </c>
      <c r="B38" s="64" t="s">
        <v>50</v>
      </c>
      <c r="C38" s="63" t="s">
        <v>94</v>
      </c>
      <c r="D38" s="63" t="s">
        <v>95</v>
      </c>
      <c r="E38" s="63" t="s">
        <v>244</v>
      </c>
      <c r="F38" s="63" t="s">
        <v>245</v>
      </c>
      <c r="G38" s="63" t="s">
        <v>404</v>
      </c>
      <c r="H38" s="53">
        <v>18.917615370391726</v>
      </c>
      <c r="I38" s="65">
        <v>25500000</v>
      </c>
      <c r="J38" s="66">
        <v>0.55360827360098241</v>
      </c>
      <c r="K38" s="67" t="s">
        <v>566</v>
      </c>
      <c r="L38" s="66">
        <v>80.733160726514996</v>
      </c>
      <c r="M38" s="68" t="s">
        <v>523</v>
      </c>
      <c r="N38" s="69">
        <f t="shared" ref="N38:N69" si="6">IF(J38&gt;=1,30,IF(J38&gt;=0.7,25,IF(J38&gt;=0.5,15,IF(J38&gt;=0.3,5,0))))</f>
        <v>15</v>
      </c>
      <c r="O38" s="70">
        <f t="shared" ref="O38:O69" si="7">IF(K38="no",0,IF(K38="yes",20))</f>
        <v>20</v>
      </c>
      <c r="P38" s="70">
        <f t="shared" ref="P38:P69" si="8">IF(L38&gt;=66,25,IF(L38&gt;=51,20,IF(L38&gt;=31,10,0)))</f>
        <v>25</v>
      </c>
      <c r="Q38" s="70">
        <f t="shared" ref="Q38:Q69" si="9">IF(M38="low",0,IF(M38="med",10,IF(M38="high",25)))</f>
        <v>10</v>
      </c>
      <c r="R38" s="4">
        <f t="shared" ref="R38:R69" si="10">SUM(N38:Q38)*0.15</f>
        <v>10.5</v>
      </c>
      <c r="S38" s="71">
        <f t="shared" ref="S38:S69" si="11">H38+R38</f>
        <v>29.417615370391726</v>
      </c>
      <c r="T38" s="72" t="s">
        <v>553</v>
      </c>
      <c r="U38" s="3"/>
      <c r="V38" s="41" t="s">
        <v>579</v>
      </c>
    </row>
    <row r="39" spans="1:22" s="73" customFormat="1" ht="51" customHeight="1" thickBot="1" x14ac:dyDescent="0.4">
      <c r="A39" s="63" t="s">
        <v>96</v>
      </c>
      <c r="B39" s="64" t="s">
        <v>50</v>
      </c>
      <c r="C39" s="63" t="s">
        <v>97</v>
      </c>
      <c r="D39" s="63" t="s">
        <v>95</v>
      </c>
      <c r="E39" s="63" t="s">
        <v>245</v>
      </c>
      <c r="F39" s="63" t="s">
        <v>246</v>
      </c>
      <c r="G39" s="63" t="s">
        <v>404</v>
      </c>
      <c r="H39" s="53">
        <v>18.786435861651572</v>
      </c>
      <c r="I39" s="65">
        <v>34100000</v>
      </c>
      <c r="J39" s="66">
        <v>0.55360827360098241</v>
      </c>
      <c r="K39" s="67" t="s">
        <v>566</v>
      </c>
      <c r="L39" s="66">
        <v>80.733160726514996</v>
      </c>
      <c r="M39" s="68" t="s">
        <v>523</v>
      </c>
      <c r="N39" s="69">
        <f t="shared" si="6"/>
        <v>15</v>
      </c>
      <c r="O39" s="70">
        <f t="shared" si="7"/>
        <v>20</v>
      </c>
      <c r="P39" s="70">
        <f t="shared" si="8"/>
        <v>25</v>
      </c>
      <c r="Q39" s="70">
        <f t="shared" si="9"/>
        <v>10</v>
      </c>
      <c r="R39" s="4">
        <f t="shared" si="10"/>
        <v>10.5</v>
      </c>
      <c r="S39" s="71">
        <f t="shared" si="11"/>
        <v>29.286435861651572</v>
      </c>
      <c r="T39" s="72" t="s">
        <v>553</v>
      </c>
      <c r="U39" s="3">
        <v>100</v>
      </c>
      <c r="V39" s="41"/>
    </row>
    <row r="40" spans="1:22" s="73" customFormat="1" ht="51" customHeight="1" thickBot="1" x14ac:dyDescent="0.4">
      <c r="A40" s="63" t="s">
        <v>98</v>
      </c>
      <c r="B40" s="64" t="s">
        <v>50</v>
      </c>
      <c r="C40" s="63" t="s">
        <v>99</v>
      </c>
      <c r="D40" s="63" t="s">
        <v>95</v>
      </c>
      <c r="E40" s="63" t="s">
        <v>247</v>
      </c>
      <c r="F40" s="63" t="s">
        <v>244</v>
      </c>
      <c r="G40" s="63" t="s">
        <v>404</v>
      </c>
      <c r="H40" s="53">
        <v>18.748362684973113</v>
      </c>
      <c r="I40" s="65">
        <v>37800000</v>
      </c>
      <c r="J40" s="66">
        <v>0.55360827360098241</v>
      </c>
      <c r="K40" s="67" t="s">
        <v>566</v>
      </c>
      <c r="L40" s="66">
        <v>80.733160726514996</v>
      </c>
      <c r="M40" s="68" t="s">
        <v>523</v>
      </c>
      <c r="N40" s="69">
        <f t="shared" si="6"/>
        <v>15</v>
      </c>
      <c r="O40" s="70">
        <f t="shared" si="7"/>
        <v>20</v>
      </c>
      <c r="P40" s="70">
        <f t="shared" si="8"/>
        <v>25</v>
      </c>
      <c r="Q40" s="70">
        <f t="shared" si="9"/>
        <v>10</v>
      </c>
      <c r="R40" s="4">
        <f t="shared" si="10"/>
        <v>10.5</v>
      </c>
      <c r="S40" s="71">
        <f t="shared" si="11"/>
        <v>29.248362684973113</v>
      </c>
      <c r="T40" s="72" t="s">
        <v>553</v>
      </c>
      <c r="U40" s="3"/>
      <c r="V40" s="41" t="s">
        <v>580</v>
      </c>
    </row>
    <row r="41" spans="1:22" s="73" customFormat="1" ht="51" customHeight="1" thickBot="1" x14ac:dyDescent="0.4">
      <c r="A41" s="63" t="s">
        <v>106</v>
      </c>
      <c r="B41" s="64" t="s">
        <v>50</v>
      </c>
      <c r="C41" s="63" t="s">
        <v>44</v>
      </c>
      <c r="D41" s="63" t="s">
        <v>55</v>
      </c>
      <c r="E41" s="63" t="s">
        <v>253</v>
      </c>
      <c r="F41" s="63" t="s">
        <v>254</v>
      </c>
      <c r="G41" s="63" t="s">
        <v>438</v>
      </c>
      <c r="H41" s="53">
        <v>18.746883021126791</v>
      </c>
      <c r="I41" s="65">
        <v>26957000</v>
      </c>
      <c r="J41" s="66">
        <v>0.74799330336175507</v>
      </c>
      <c r="K41" s="67" t="s">
        <v>570</v>
      </c>
      <c r="L41" s="66">
        <v>51.640798690338002</v>
      </c>
      <c r="M41" s="68" t="s">
        <v>392</v>
      </c>
      <c r="N41" s="69">
        <f t="shared" si="6"/>
        <v>25</v>
      </c>
      <c r="O41" s="70">
        <f t="shared" si="7"/>
        <v>0</v>
      </c>
      <c r="P41" s="70">
        <f t="shared" si="8"/>
        <v>20</v>
      </c>
      <c r="Q41" s="70">
        <f t="shared" si="9"/>
        <v>25</v>
      </c>
      <c r="R41" s="4">
        <f t="shared" si="10"/>
        <v>10.5</v>
      </c>
      <c r="S41" s="71">
        <f t="shared" si="11"/>
        <v>29.246883021126791</v>
      </c>
      <c r="T41" s="72" t="s">
        <v>548</v>
      </c>
      <c r="U41" s="3"/>
      <c r="V41" s="41" t="s">
        <v>568</v>
      </c>
    </row>
    <row r="42" spans="1:22" s="73" customFormat="1" ht="51" customHeight="1" thickBot="1" x14ac:dyDescent="0.4">
      <c r="A42" s="63" t="s">
        <v>38</v>
      </c>
      <c r="B42" s="64" t="s">
        <v>50</v>
      </c>
      <c r="C42" s="63" t="s">
        <v>44</v>
      </c>
      <c r="D42" s="63" t="s">
        <v>73</v>
      </c>
      <c r="E42" s="63" t="s">
        <v>243</v>
      </c>
      <c r="F42" s="63" t="s">
        <v>216</v>
      </c>
      <c r="G42" s="63" t="s">
        <v>397</v>
      </c>
      <c r="H42" s="53">
        <v>26.624963947544487</v>
      </c>
      <c r="I42" s="65">
        <v>229559000</v>
      </c>
      <c r="J42" s="66">
        <v>0.65963106618873446</v>
      </c>
      <c r="K42" s="67" t="s">
        <v>570</v>
      </c>
      <c r="L42" s="66">
        <v>19.322057397687001</v>
      </c>
      <c r="M42" s="68" t="s">
        <v>524</v>
      </c>
      <c r="N42" s="69">
        <f t="shared" si="6"/>
        <v>15</v>
      </c>
      <c r="O42" s="70">
        <f t="shared" si="7"/>
        <v>0</v>
      </c>
      <c r="P42" s="70">
        <f t="shared" si="8"/>
        <v>0</v>
      </c>
      <c r="Q42" s="70">
        <f t="shared" si="9"/>
        <v>0</v>
      </c>
      <c r="R42" s="4">
        <f t="shared" si="10"/>
        <v>2.25</v>
      </c>
      <c r="S42" s="71">
        <f t="shared" si="11"/>
        <v>28.874963947544487</v>
      </c>
      <c r="T42" s="72" t="s">
        <v>551</v>
      </c>
      <c r="U42" s="3"/>
      <c r="V42" s="41" t="s">
        <v>573</v>
      </c>
    </row>
    <row r="43" spans="1:22" s="73" customFormat="1" ht="67.5" customHeight="1" thickBot="1" x14ac:dyDescent="0.4">
      <c r="A43" s="63" t="s">
        <v>174</v>
      </c>
      <c r="B43" s="64" t="s">
        <v>50</v>
      </c>
      <c r="C43" s="63" t="s">
        <v>44</v>
      </c>
      <c r="D43" s="63" t="s">
        <v>175</v>
      </c>
      <c r="E43" s="63" t="s">
        <v>312</v>
      </c>
      <c r="F43" s="63" t="s">
        <v>44</v>
      </c>
      <c r="G43" s="63" t="s">
        <v>444</v>
      </c>
      <c r="H43" s="53">
        <v>18.168604866875405</v>
      </c>
      <c r="I43" s="65">
        <v>15700000</v>
      </c>
      <c r="J43" s="66">
        <v>0.24155335248355472</v>
      </c>
      <c r="K43" s="67" t="s">
        <v>566</v>
      </c>
      <c r="L43" s="66">
        <v>66.650000000000006</v>
      </c>
      <c r="M43" s="68" t="s">
        <v>392</v>
      </c>
      <c r="N43" s="69">
        <f t="shared" si="6"/>
        <v>0</v>
      </c>
      <c r="O43" s="70">
        <f t="shared" si="7"/>
        <v>20</v>
      </c>
      <c r="P43" s="70">
        <f t="shared" si="8"/>
        <v>25</v>
      </c>
      <c r="Q43" s="70">
        <f t="shared" si="9"/>
        <v>25</v>
      </c>
      <c r="R43" s="4">
        <f t="shared" si="10"/>
        <v>10.5</v>
      </c>
      <c r="S43" s="71">
        <f t="shared" si="11"/>
        <v>28.668604866875405</v>
      </c>
      <c r="T43" s="72" t="s">
        <v>553</v>
      </c>
      <c r="U43" s="3">
        <v>100</v>
      </c>
      <c r="V43" s="41"/>
    </row>
    <row r="44" spans="1:22" s="73" customFormat="1" ht="51" customHeight="1" thickBot="1" x14ac:dyDescent="0.4">
      <c r="A44" s="63" t="s">
        <v>116</v>
      </c>
      <c r="B44" s="64" t="s">
        <v>43</v>
      </c>
      <c r="C44" s="63" t="s">
        <v>44</v>
      </c>
      <c r="D44" s="63" t="s">
        <v>45</v>
      </c>
      <c r="E44" s="63" t="s">
        <v>261</v>
      </c>
      <c r="F44" s="63" t="s">
        <v>262</v>
      </c>
      <c r="G44" s="63" t="s">
        <v>399</v>
      </c>
      <c r="H44" s="53">
        <v>19.094887338927137</v>
      </c>
      <c r="I44" s="65">
        <v>47538000</v>
      </c>
      <c r="J44" s="66">
        <v>0.63660570135031136</v>
      </c>
      <c r="K44" s="67" t="s">
        <v>566</v>
      </c>
      <c r="L44" s="66">
        <v>27.231875960057998</v>
      </c>
      <c r="M44" s="68" t="s">
        <v>392</v>
      </c>
      <c r="N44" s="69">
        <f t="shared" si="6"/>
        <v>15</v>
      </c>
      <c r="O44" s="70">
        <f t="shared" si="7"/>
        <v>20</v>
      </c>
      <c r="P44" s="70">
        <f t="shared" si="8"/>
        <v>0</v>
      </c>
      <c r="Q44" s="70">
        <f t="shared" si="9"/>
        <v>25</v>
      </c>
      <c r="R44" s="4">
        <f t="shared" si="10"/>
        <v>9</v>
      </c>
      <c r="S44" s="71">
        <f t="shared" si="11"/>
        <v>28.094887338927137</v>
      </c>
      <c r="T44" s="72" t="s">
        <v>551</v>
      </c>
      <c r="U44" s="3"/>
      <c r="V44" s="41" t="s">
        <v>581</v>
      </c>
    </row>
    <row r="45" spans="1:22" s="73" customFormat="1" ht="35.25" customHeight="1" thickBot="1" x14ac:dyDescent="0.4">
      <c r="A45" s="63" t="s">
        <v>120</v>
      </c>
      <c r="B45" s="64" t="s">
        <v>43</v>
      </c>
      <c r="C45" s="63" t="s">
        <v>44</v>
      </c>
      <c r="D45" s="63" t="s">
        <v>45</v>
      </c>
      <c r="E45" s="63" t="s">
        <v>218</v>
      </c>
      <c r="F45" s="63" t="s">
        <v>212</v>
      </c>
      <c r="G45" s="63" t="s">
        <v>475</v>
      </c>
      <c r="H45" s="53">
        <v>18.790424930080295</v>
      </c>
      <c r="I45" s="65">
        <v>69540000</v>
      </c>
      <c r="J45" s="66">
        <v>0.65664596425986643</v>
      </c>
      <c r="K45" s="67" t="s">
        <v>566</v>
      </c>
      <c r="L45" s="66">
        <v>21.506985616346999</v>
      </c>
      <c r="M45" s="68" t="s">
        <v>392</v>
      </c>
      <c r="N45" s="69">
        <f t="shared" si="6"/>
        <v>15</v>
      </c>
      <c r="O45" s="70">
        <f t="shared" si="7"/>
        <v>20</v>
      </c>
      <c r="P45" s="70">
        <f t="shared" si="8"/>
        <v>0</v>
      </c>
      <c r="Q45" s="70">
        <f t="shared" si="9"/>
        <v>25</v>
      </c>
      <c r="R45" s="4">
        <f t="shared" si="10"/>
        <v>9</v>
      </c>
      <c r="S45" s="71">
        <f t="shared" si="11"/>
        <v>27.790424930080295</v>
      </c>
      <c r="T45" s="72" t="s">
        <v>551</v>
      </c>
      <c r="U45" s="3"/>
      <c r="V45" s="41" t="s">
        <v>568</v>
      </c>
    </row>
    <row r="46" spans="1:22" s="73" customFormat="1" ht="99.75" customHeight="1" thickBot="1" x14ac:dyDescent="0.4">
      <c r="A46" s="63" t="s">
        <v>156</v>
      </c>
      <c r="B46" s="64" t="s">
        <v>50</v>
      </c>
      <c r="C46" s="63" t="s">
        <v>157</v>
      </c>
      <c r="D46" s="63" t="s">
        <v>90</v>
      </c>
      <c r="E46" s="63" t="s">
        <v>296</v>
      </c>
      <c r="F46" s="63" t="s">
        <v>297</v>
      </c>
      <c r="G46" s="63" t="s">
        <v>412</v>
      </c>
      <c r="H46" s="53">
        <v>15.309026827686541</v>
      </c>
      <c r="I46" s="65">
        <v>34098000</v>
      </c>
      <c r="J46" s="66">
        <v>0.52104163115687818</v>
      </c>
      <c r="K46" s="67" t="s">
        <v>566</v>
      </c>
      <c r="L46" s="66">
        <v>55.337332376666993</v>
      </c>
      <c r="M46" s="68" t="s">
        <v>392</v>
      </c>
      <c r="N46" s="69">
        <f t="shared" si="6"/>
        <v>15</v>
      </c>
      <c r="O46" s="70">
        <f t="shared" si="7"/>
        <v>20</v>
      </c>
      <c r="P46" s="70">
        <f t="shared" si="8"/>
        <v>20</v>
      </c>
      <c r="Q46" s="70">
        <f t="shared" si="9"/>
        <v>25</v>
      </c>
      <c r="R46" s="4">
        <f t="shared" si="10"/>
        <v>12</v>
      </c>
      <c r="S46" s="71">
        <f t="shared" si="11"/>
        <v>27.309026827686541</v>
      </c>
      <c r="T46" s="72" t="s">
        <v>548</v>
      </c>
      <c r="U46" s="3">
        <v>100</v>
      </c>
      <c r="V46" s="41"/>
    </row>
    <row r="47" spans="1:22" s="73" customFormat="1" ht="51" customHeight="1" thickBot="1" x14ac:dyDescent="0.4">
      <c r="A47" s="63" t="s">
        <v>121</v>
      </c>
      <c r="B47" s="64" t="s">
        <v>43</v>
      </c>
      <c r="C47" s="63" t="s">
        <v>44</v>
      </c>
      <c r="D47" s="63" t="s">
        <v>122</v>
      </c>
      <c r="E47" s="63" t="s">
        <v>266</v>
      </c>
      <c r="F47" s="63" t="s">
        <v>267</v>
      </c>
      <c r="G47" s="63" t="s">
        <v>396</v>
      </c>
      <c r="H47" s="53">
        <v>18.971661519463204</v>
      </c>
      <c r="I47" s="65">
        <v>27474000</v>
      </c>
      <c r="J47" s="66">
        <v>0.44565431486519602</v>
      </c>
      <c r="K47" s="67" t="s">
        <v>566</v>
      </c>
      <c r="L47" s="66">
        <v>62.432840898185987</v>
      </c>
      <c r="M47" s="68" t="s">
        <v>523</v>
      </c>
      <c r="N47" s="69">
        <f t="shared" si="6"/>
        <v>5</v>
      </c>
      <c r="O47" s="70">
        <f t="shared" si="7"/>
        <v>20</v>
      </c>
      <c r="P47" s="70">
        <f t="shared" si="8"/>
        <v>20</v>
      </c>
      <c r="Q47" s="70">
        <f t="shared" si="9"/>
        <v>10</v>
      </c>
      <c r="R47" s="4">
        <f t="shared" si="10"/>
        <v>8.25</v>
      </c>
      <c r="S47" s="71">
        <f t="shared" si="11"/>
        <v>27.221661519463204</v>
      </c>
      <c r="T47" s="72" t="s">
        <v>550</v>
      </c>
      <c r="U47" s="3"/>
      <c r="V47" s="41" t="s">
        <v>576</v>
      </c>
    </row>
    <row r="48" spans="1:22" s="73" customFormat="1" ht="51" customHeight="1" thickBot="1" x14ac:dyDescent="0.4">
      <c r="A48" s="63" t="s">
        <v>491</v>
      </c>
      <c r="B48" s="64" t="s">
        <v>50</v>
      </c>
      <c r="C48" s="63" t="s">
        <v>44</v>
      </c>
      <c r="D48" s="63" t="s">
        <v>177</v>
      </c>
      <c r="E48" s="63" t="s">
        <v>313</v>
      </c>
      <c r="F48" s="63" t="s">
        <v>44</v>
      </c>
      <c r="G48" s="63" t="s">
        <v>492</v>
      </c>
      <c r="H48" s="53">
        <v>20.299316254125351</v>
      </c>
      <c r="I48" s="65">
        <v>2325000</v>
      </c>
      <c r="J48" s="66">
        <v>0.54462727446951276</v>
      </c>
      <c r="K48" s="67" t="s">
        <v>566</v>
      </c>
      <c r="L48" s="66">
        <v>0</v>
      </c>
      <c r="M48" s="68" t="s">
        <v>523</v>
      </c>
      <c r="N48" s="69">
        <f t="shared" si="6"/>
        <v>15</v>
      </c>
      <c r="O48" s="70">
        <f t="shared" si="7"/>
        <v>20</v>
      </c>
      <c r="P48" s="70">
        <f t="shared" si="8"/>
        <v>0</v>
      </c>
      <c r="Q48" s="70">
        <f t="shared" si="9"/>
        <v>10</v>
      </c>
      <c r="R48" s="4">
        <f t="shared" si="10"/>
        <v>6.75</v>
      </c>
      <c r="S48" s="71">
        <f t="shared" si="11"/>
        <v>27.049316254125351</v>
      </c>
      <c r="T48" s="72" t="s">
        <v>554</v>
      </c>
      <c r="U48" s="3">
        <v>100</v>
      </c>
      <c r="V48" s="41"/>
    </row>
    <row r="49" spans="1:22" s="73" customFormat="1" ht="103.5" customHeight="1" thickBot="1" x14ac:dyDescent="0.4">
      <c r="A49" s="63" t="s">
        <v>129</v>
      </c>
      <c r="B49" s="64" t="s">
        <v>50</v>
      </c>
      <c r="C49" s="63" t="s">
        <v>130</v>
      </c>
      <c r="D49" s="63" t="s">
        <v>131</v>
      </c>
      <c r="E49" s="63" t="s">
        <v>271</v>
      </c>
      <c r="F49" s="63" t="s">
        <v>272</v>
      </c>
      <c r="G49" s="63" t="s">
        <v>410</v>
      </c>
      <c r="H49" s="53">
        <v>17.959981878593688</v>
      </c>
      <c r="I49" s="65">
        <v>65169000</v>
      </c>
      <c r="J49" s="66">
        <v>0.48164098405146327</v>
      </c>
      <c r="K49" s="67" t="s">
        <v>566</v>
      </c>
      <c r="L49" s="66">
        <v>73.604282882261998</v>
      </c>
      <c r="M49" s="68" t="s">
        <v>523</v>
      </c>
      <c r="N49" s="69">
        <f t="shared" si="6"/>
        <v>5</v>
      </c>
      <c r="O49" s="70">
        <f t="shared" si="7"/>
        <v>20</v>
      </c>
      <c r="P49" s="70">
        <f t="shared" si="8"/>
        <v>25</v>
      </c>
      <c r="Q49" s="70">
        <f t="shared" si="9"/>
        <v>10</v>
      </c>
      <c r="R49" s="4">
        <f t="shared" si="10"/>
        <v>9</v>
      </c>
      <c r="S49" s="71">
        <f t="shared" si="11"/>
        <v>26.959981878593688</v>
      </c>
      <c r="T49" s="72" t="s">
        <v>553</v>
      </c>
      <c r="U49" s="3">
        <v>100</v>
      </c>
      <c r="V49" s="41"/>
    </row>
    <row r="50" spans="1:22" s="73" customFormat="1" ht="51" customHeight="1" thickBot="1" x14ac:dyDescent="0.4">
      <c r="A50" s="63" t="s">
        <v>140</v>
      </c>
      <c r="B50" s="64" t="s">
        <v>43</v>
      </c>
      <c r="C50" s="63" t="s">
        <v>141</v>
      </c>
      <c r="D50" s="63" t="s">
        <v>55</v>
      </c>
      <c r="E50" s="63" t="s">
        <v>281</v>
      </c>
      <c r="F50" s="63" t="s">
        <v>282</v>
      </c>
      <c r="G50" s="63" t="s">
        <v>400</v>
      </c>
      <c r="H50" s="53">
        <v>18.053547058504712</v>
      </c>
      <c r="I50" s="65">
        <v>42900000</v>
      </c>
      <c r="J50" s="66">
        <v>0.53559159541850365</v>
      </c>
      <c r="K50" s="67" t="s">
        <v>566</v>
      </c>
      <c r="L50" s="66">
        <v>59.359995236816999</v>
      </c>
      <c r="M50" s="68" t="s">
        <v>524</v>
      </c>
      <c r="N50" s="69">
        <f t="shared" si="6"/>
        <v>15</v>
      </c>
      <c r="O50" s="70">
        <f t="shared" si="7"/>
        <v>20</v>
      </c>
      <c r="P50" s="70">
        <f t="shared" si="8"/>
        <v>20</v>
      </c>
      <c r="Q50" s="70">
        <f t="shared" si="9"/>
        <v>0</v>
      </c>
      <c r="R50" s="4">
        <f t="shared" si="10"/>
        <v>8.25</v>
      </c>
      <c r="S50" s="71">
        <f t="shared" si="11"/>
        <v>26.303547058504712</v>
      </c>
      <c r="T50" s="72" t="s">
        <v>551</v>
      </c>
      <c r="U50" s="3"/>
      <c r="V50" s="41" t="s">
        <v>582</v>
      </c>
    </row>
    <row r="51" spans="1:22" s="73" customFormat="1" ht="51" customHeight="1" thickBot="1" x14ac:dyDescent="0.4">
      <c r="A51" s="63" t="s">
        <v>147</v>
      </c>
      <c r="B51" s="64" t="s">
        <v>50</v>
      </c>
      <c r="C51" s="63" t="s">
        <v>148</v>
      </c>
      <c r="D51" s="63" t="s">
        <v>95</v>
      </c>
      <c r="E51" s="63" t="s">
        <v>289</v>
      </c>
      <c r="F51" s="63" t="s">
        <v>290</v>
      </c>
      <c r="G51" s="63" t="s">
        <v>416</v>
      </c>
      <c r="H51" s="53">
        <v>17.568919367835921</v>
      </c>
      <c r="I51" s="65">
        <v>132782000</v>
      </c>
      <c r="J51" s="66">
        <v>0.53596976633951254</v>
      </c>
      <c r="K51" s="67" t="s">
        <v>566</v>
      </c>
      <c r="L51" s="66">
        <v>55.348066983099002</v>
      </c>
      <c r="M51" s="68" t="s">
        <v>524</v>
      </c>
      <c r="N51" s="69">
        <f t="shared" si="6"/>
        <v>15</v>
      </c>
      <c r="O51" s="70">
        <f t="shared" si="7"/>
        <v>20</v>
      </c>
      <c r="P51" s="70">
        <f t="shared" si="8"/>
        <v>20</v>
      </c>
      <c r="Q51" s="70">
        <f t="shared" si="9"/>
        <v>0</v>
      </c>
      <c r="R51" s="4">
        <f t="shared" si="10"/>
        <v>8.25</v>
      </c>
      <c r="S51" s="71">
        <f t="shared" si="11"/>
        <v>25.818919367835921</v>
      </c>
      <c r="T51" s="72" t="s">
        <v>553</v>
      </c>
      <c r="U51" s="3"/>
      <c r="V51" s="41" t="s">
        <v>568</v>
      </c>
    </row>
    <row r="52" spans="1:22" s="73" customFormat="1" ht="51" customHeight="1" thickBot="1" x14ac:dyDescent="0.4">
      <c r="A52" s="63" t="s">
        <v>134</v>
      </c>
      <c r="B52" s="64" t="s">
        <v>43</v>
      </c>
      <c r="C52" s="63" t="s">
        <v>135</v>
      </c>
      <c r="D52" s="63" t="s">
        <v>131</v>
      </c>
      <c r="E52" s="63" t="s">
        <v>275</v>
      </c>
      <c r="F52" s="63" t="s">
        <v>276</v>
      </c>
      <c r="G52" s="63" t="s">
        <v>400</v>
      </c>
      <c r="H52" s="53">
        <v>18.883426831669205</v>
      </c>
      <c r="I52" s="65">
        <v>68500000</v>
      </c>
      <c r="J52" s="66">
        <v>0.64068999446892727</v>
      </c>
      <c r="K52" s="67" t="s">
        <v>566</v>
      </c>
      <c r="L52" s="66">
        <v>49.500329422004995</v>
      </c>
      <c r="M52" s="68" t="s">
        <v>524</v>
      </c>
      <c r="N52" s="69">
        <f t="shared" si="6"/>
        <v>15</v>
      </c>
      <c r="O52" s="70">
        <f t="shared" si="7"/>
        <v>20</v>
      </c>
      <c r="P52" s="70">
        <f t="shared" si="8"/>
        <v>10</v>
      </c>
      <c r="Q52" s="70">
        <f t="shared" si="9"/>
        <v>0</v>
      </c>
      <c r="R52" s="4">
        <f t="shared" si="10"/>
        <v>6.75</v>
      </c>
      <c r="S52" s="71">
        <f t="shared" si="11"/>
        <v>25.633426831669205</v>
      </c>
      <c r="T52" s="72" t="s">
        <v>553</v>
      </c>
      <c r="U52" s="3">
        <v>100</v>
      </c>
      <c r="V52" s="41"/>
    </row>
    <row r="53" spans="1:22" s="73" customFormat="1" ht="57.75" customHeight="1" thickBot="1" x14ac:dyDescent="0.4">
      <c r="A53" s="63" t="s">
        <v>381</v>
      </c>
      <c r="B53" s="64" t="s">
        <v>50</v>
      </c>
      <c r="C53" s="63" t="s">
        <v>44</v>
      </c>
      <c r="D53" s="63" t="s">
        <v>382</v>
      </c>
      <c r="E53" s="63" t="s">
        <v>311</v>
      </c>
      <c r="F53" s="63" t="s">
        <v>44</v>
      </c>
      <c r="G53" s="63" t="s">
        <v>467</v>
      </c>
      <c r="H53" s="53">
        <v>14.839020298580213</v>
      </c>
      <c r="I53" s="65">
        <v>24975000</v>
      </c>
      <c r="J53" s="66">
        <v>0.23858738401645846</v>
      </c>
      <c r="K53" s="67" t="s">
        <v>566</v>
      </c>
      <c r="L53" s="66">
        <v>66.650000000000006</v>
      </c>
      <c r="M53" s="68" t="s">
        <v>392</v>
      </c>
      <c r="N53" s="69">
        <f t="shared" si="6"/>
        <v>0</v>
      </c>
      <c r="O53" s="70">
        <f t="shared" si="7"/>
        <v>20</v>
      </c>
      <c r="P53" s="70">
        <f t="shared" si="8"/>
        <v>25</v>
      </c>
      <c r="Q53" s="70">
        <f t="shared" si="9"/>
        <v>25</v>
      </c>
      <c r="R53" s="4">
        <f t="shared" si="10"/>
        <v>10.5</v>
      </c>
      <c r="S53" s="71">
        <f t="shared" si="11"/>
        <v>25.339020298580213</v>
      </c>
      <c r="T53" s="72" t="s">
        <v>553</v>
      </c>
      <c r="U53" s="3">
        <v>100</v>
      </c>
      <c r="V53" s="41"/>
    </row>
    <row r="54" spans="1:22" s="73" customFormat="1" ht="105.75" customHeight="1" thickBot="1" x14ac:dyDescent="0.4">
      <c r="A54" s="63" t="s">
        <v>161</v>
      </c>
      <c r="B54" s="64" t="s">
        <v>50</v>
      </c>
      <c r="C54" s="63" t="s">
        <v>162</v>
      </c>
      <c r="D54" s="63" t="s">
        <v>131</v>
      </c>
      <c r="E54" s="63" t="s">
        <v>302</v>
      </c>
      <c r="F54" s="63" t="s">
        <v>303</v>
      </c>
      <c r="G54" s="63" t="s">
        <v>409</v>
      </c>
      <c r="H54" s="53">
        <v>16.303189426120351</v>
      </c>
      <c r="I54" s="65">
        <v>113232000</v>
      </c>
      <c r="J54" s="66">
        <v>0.4082326614970242</v>
      </c>
      <c r="K54" s="67" t="s">
        <v>566</v>
      </c>
      <c r="L54" s="66">
        <v>68.308481725340997</v>
      </c>
      <c r="M54" s="68" t="s">
        <v>523</v>
      </c>
      <c r="N54" s="69">
        <f t="shared" si="6"/>
        <v>5</v>
      </c>
      <c r="O54" s="70">
        <f t="shared" si="7"/>
        <v>20</v>
      </c>
      <c r="P54" s="70">
        <f t="shared" si="8"/>
        <v>25</v>
      </c>
      <c r="Q54" s="70">
        <f t="shared" si="9"/>
        <v>10</v>
      </c>
      <c r="R54" s="4">
        <f t="shared" si="10"/>
        <v>9</v>
      </c>
      <c r="S54" s="71">
        <f t="shared" si="11"/>
        <v>25.303189426120351</v>
      </c>
      <c r="T54" s="72" t="s">
        <v>548</v>
      </c>
      <c r="U54" s="3">
        <v>100</v>
      </c>
      <c r="V54" s="41"/>
    </row>
    <row r="55" spans="1:22" s="73" customFormat="1" ht="51" customHeight="1" thickBot="1" x14ac:dyDescent="0.4">
      <c r="A55" s="63" t="s">
        <v>112</v>
      </c>
      <c r="B55" s="64" t="s">
        <v>50</v>
      </c>
      <c r="C55" s="63" t="s">
        <v>113</v>
      </c>
      <c r="D55" s="63" t="s">
        <v>53</v>
      </c>
      <c r="E55" s="63" t="s">
        <v>257</v>
      </c>
      <c r="F55" s="63" t="s">
        <v>258</v>
      </c>
      <c r="G55" s="63" t="s">
        <v>417</v>
      </c>
      <c r="H55" s="53">
        <v>16.874279460870429</v>
      </c>
      <c r="I55" s="65">
        <v>58480000</v>
      </c>
      <c r="J55" s="66">
        <v>0.47717647377717698</v>
      </c>
      <c r="K55" s="67" t="s">
        <v>570</v>
      </c>
      <c r="L55" s="66">
        <v>73.339808782316993</v>
      </c>
      <c r="M55" s="68" t="s">
        <v>392</v>
      </c>
      <c r="N55" s="69">
        <f t="shared" si="6"/>
        <v>5</v>
      </c>
      <c r="O55" s="70">
        <f t="shared" si="7"/>
        <v>0</v>
      </c>
      <c r="P55" s="70">
        <f t="shared" si="8"/>
        <v>25</v>
      </c>
      <c r="Q55" s="70">
        <f t="shared" si="9"/>
        <v>25</v>
      </c>
      <c r="R55" s="4">
        <f t="shared" si="10"/>
        <v>8.25</v>
      </c>
      <c r="S55" s="71">
        <f t="shared" si="11"/>
        <v>25.124279460870429</v>
      </c>
      <c r="T55" s="72" t="s">
        <v>553</v>
      </c>
      <c r="U55" s="3">
        <v>100</v>
      </c>
      <c r="V55" s="41"/>
    </row>
    <row r="56" spans="1:22" s="73" customFormat="1" ht="51" customHeight="1" thickBot="1" x14ac:dyDescent="0.4">
      <c r="A56" s="63" t="s">
        <v>146</v>
      </c>
      <c r="B56" s="64" t="s">
        <v>43</v>
      </c>
      <c r="C56" s="63" t="s">
        <v>118</v>
      </c>
      <c r="D56" s="63" t="s">
        <v>49</v>
      </c>
      <c r="E56" s="63" t="s">
        <v>287</v>
      </c>
      <c r="F56" s="63" t="s">
        <v>288</v>
      </c>
      <c r="G56" s="63" t="s">
        <v>400</v>
      </c>
      <c r="H56" s="53">
        <v>17.867563090124829</v>
      </c>
      <c r="I56" s="65">
        <v>39757000</v>
      </c>
      <c r="J56" s="66">
        <v>0.4641228811167179</v>
      </c>
      <c r="K56" s="67" t="s">
        <v>566</v>
      </c>
      <c r="L56" s="66">
        <v>64.657257130982998</v>
      </c>
      <c r="M56" s="68" t="s">
        <v>524</v>
      </c>
      <c r="N56" s="69">
        <f t="shared" si="6"/>
        <v>5</v>
      </c>
      <c r="O56" s="70">
        <f t="shared" si="7"/>
        <v>20</v>
      </c>
      <c r="P56" s="70">
        <f t="shared" si="8"/>
        <v>20</v>
      </c>
      <c r="Q56" s="70">
        <f t="shared" si="9"/>
        <v>0</v>
      </c>
      <c r="R56" s="4">
        <f t="shared" si="10"/>
        <v>6.75</v>
      </c>
      <c r="S56" s="71">
        <f t="shared" si="11"/>
        <v>24.617563090124829</v>
      </c>
      <c r="T56" s="72" t="s">
        <v>549</v>
      </c>
      <c r="U56" s="3"/>
      <c r="V56" s="41" t="s">
        <v>568</v>
      </c>
    </row>
    <row r="57" spans="1:22" s="73" customFormat="1" ht="51" customHeight="1" thickBot="1" x14ac:dyDescent="0.4">
      <c r="A57" s="63" t="s">
        <v>126</v>
      </c>
      <c r="B57" s="64" t="s">
        <v>50</v>
      </c>
      <c r="C57" s="63" t="s">
        <v>127</v>
      </c>
      <c r="D57" s="63" t="s">
        <v>128</v>
      </c>
      <c r="E57" s="63" t="s">
        <v>255</v>
      </c>
      <c r="F57" s="63" t="s">
        <v>270</v>
      </c>
      <c r="G57" s="63" t="s">
        <v>420</v>
      </c>
      <c r="H57" s="53">
        <v>17.581731856321667</v>
      </c>
      <c r="I57" s="65">
        <v>63468000</v>
      </c>
      <c r="J57" s="66">
        <v>0.66947170321509542</v>
      </c>
      <c r="K57" s="67" t="s">
        <v>566</v>
      </c>
      <c r="L57" s="66">
        <v>48.231789648669</v>
      </c>
      <c r="M57" s="68" t="s">
        <v>524</v>
      </c>
      <c r="N57" s="69">
        <f t="shared" si="6"/>
        <v>15</v>
      </c>
      <c r="O57" s="70">
        <f t="shared" si="7"/>
        <v>20</v>
      </c>
      <c r="P57" s="70">
        <f t="shared" si="8"/>
        <v>10</v>
      </c>
      <c r="Q57" s="70">
        <f t="shared" si="9"/>
        <v>0</v>
      </c>
      <c r="R57" s="4">
        <f t="shared" si="10"/>
        <v>6.75</v>
      </c>
      <c r="S57" s="71">
        <f t="shared" si="11"/>
        <v>24.331731856321667</v>
      </c>
      <c r="T57" s="72" t="s">
        <v>551</v>
      </c>
      <c r="U57" s="3"/>
      <c r="V57" s="41" t="s">
        <v>568</v>
      </c>
    </row>
    <row r="58" spans="1:22" s="73" customFormat="1" ht="51" customHeight="1" thickBot="1" x14ac:dyDescent="0.4">
      <c r="A58" s="63" t="s">
        <v>117</v>
      </c>
      <c r="B58" s="64" t="s">
        <v>43</v>
      </c>
      <c r="C58" s="63" t="s">
        <v>118</v>
      </c>
      <c r="D58" s="63" t="s">
        <v>119</v>
      </c>
      <c r="E58" s="63" t="s">
        <v>263</v>
      </c>
      <c r="F58" s="63" t="s">
        <v>264</v>
      </c>
      <c r="G58" s="63" t="s">
        <v>407</v>
      </c>
      <c r="H58" s="53">
        <v>18.396002754081433</v>
      </c>
      <c r="I58" s="65">
        <v>51894000</v>
      </c>
      <c r="J58" s="66">
        <v>0.41054455366131776</v>
      </c>
      <c r="K58" s="67" t="s">
        <v>570</v>
      </c>
      <c r="L58" s="66">
        <v>78.895967760852002</v>
      </c>
      <c r="M58" s="68" t="s">
        <v>524</v>
      </c>
      <c r="N58" s="69">
        <f t="shared" si="6"/>
        <v>5</v>
      </c>
      <c r="O58" s="70">
        <f t="shared" si="7"/>
        <v>0</v>
      </c>
      <c r="P58" s="70">
        <f t="shared" si="8"/>
        <v>25</v>
      </c>
      <c r="Q58" s="70">
        <f t="shared" si="9"/>
        <v>0</v>
      </c>
      <c r="R58" s="4">
        <f t="shared" si="10"/>
        <v>4.5</v>
      </c>
      <c r="S58" s="71">
        <f t="shared" si="11"/>
        <v>22.896002754081433</v>
      </c>
      <c r="T58" s="72" t="s">
        <v>549</v>
      </c>
      <c r="U58" s="3"/>
      <c r="V58" s="41" t="s">
        <v>568</v>
      </c>
    </row>
    <row r="59" spans="1:22" s="73" customFormat="1" ht="51" customHeight="1" thickBot="1" x14ac:dyDescent="0.4">
      <c r="A59" s="63" t="s">
        <v>145</v>
      </c>
      <c r="B59" s="64" t="s">
        <v>50</v>
      </c>
      <c r="C59" s="63" t="s">
        <v>44</v>
      </c>
      <c r="D59" s="63" t="s">
        <v>55</v>
      </c>
      <c r="E59" s="63" t="s">
        <v>285</v>
      </c>
      <c r="F59" s="63" t="s">
        <v>286</v>
      </c>
      <c r="G59" s="63" t="s">
        <v>457</v>
      </c>
      <c r="H59" s="53">
        <v>17.589280598660707</v>
      </c>
      <c r="I59" s="65">
        <v>12939000</v>
      </c>
      <c r="J59" s="66">
        <v>0.50139741319140874</v>
      </c>
      <c r="K59" s="67" t="s">
        <v>570</v>
      </c>
      <c r="L59" s="66">
        <v>62.978400260127003</v>
      </c>
      <c r="M59" s="68" t="s">
        <v>524</v>
      </c>
      <c r="N59" s="69">
        <f t="shared" si="6"/>
        <v>15</v>
      </c>
      <c r="O59" s="70">
        <f t="shared" si="7"/>
        <v>0</v>
      </c>
      <c r="P59" s="70">
        <f t="shared" si="8"/>
        <v>20</v>
      </c>
      <c r="Q59" s="70">
        <f t="shared" si="9"/>
        <v>0</v>
      </c>
      <c r="R59" s="4">
        <f t="shared" si="10"/>
        <v>5.25</v>
      </c>
      <c r="S59" s="71">
        <f t="shared" si="11"/>
        <v>22.839280598660707</v>
      </c>
      <c r="T59" s="72" t="s">
        <v>548</v>
      </c>
      <c r="U59" s="3"/>
      <c r="V59" s="41" t="s">
        <v>576</v>
      </c>
    </row>
    <row r="60" spans="1:22" s="73" customFormat="1" ht="51" customHeight="1" thickBot="1" x14ac:dyDescent="0.4">
      <c r="A60" s="63" t="s">
        <v>163</v>
      </c>
      <c r="B60" s="64" t="s">
        <v>50</v>
      </c>
      <c r="C60" s="63" t="s">
        <v>164</v>
      </c>
      <c r="D60" s="63" t="s">
        <v>165</v>
      </c>
      <c r="E60" s="63" t="s">
        <v>304</v>
      </c>
      <c r="F60" s="63" t="s">
        <v>305</v>
      </c>
      <c r="G60" s="63" t="s">
        <v>408</v>
      </c>
      <c r="H60" s="53">
        <v>17.493159216325026</v>
      </c>
      <c r="I60" s="65">
        <v>208579000</v>
      </c>
      <c r="J60" s="66">
        <v>0.38501507124622458</v>
      </c>
      <c r="K60" s="67" t="s">
        <v>570</v>
      </c>
      <c r="L60" s="66">
        <v>65.517323232438002</v>
      </c>
      <c r="M60" s="68" t="s">
        <v>523</v>
      </c>
      <c r="N60" s="69">
        <f t="shared" si="6"/>
        <v>5</v>
      </c>
      <c r="O60" s="70">
        <f t="shared" si="7"/>
        <v>0</v>
      </c>
      <c r="P60" s="70">
        <f t="shared" si="8"/>
        <v>20</v>
      </c>
      <c r="Q60" s="70">
        <f t="shared" si="9"/>
        <v>10</v>
      </c>
      <c r="R60" s="4">
        <f t="shared" si="10"/>
        <v>5.25</v>
      </c>
      <c r="S60" s="71">
        <f t="shared" si="11"/>
        <v>22.743159216325026</v>
      </c>
      <c r="T60" s="72" t="s">
        <v>548</v>
      </c>
      <c r="U60" s="3"/>
      <c r="V60" s="41" t="s">
        <v>568</v>
      </c>
    </row>
    <row r="61" spans="1:22" s="73" customFormat="1" ht="51" customHeight="1" thickBot="1" x14ac:dyDescent="0.4">
      <c r="A61" s="63" t="s">
        <v>166</v>
      </c>
      <c r="B61" s="64" t="s">
        <v>43</v>
      </c>
      <c r="C61" s="63" t="s">
        <v>167</v>
      </c>
      <c r="D61" s="63" t="s">
        <v>131</v>
      </c>
      <c r="E61" s="63" t="s">
        <v>276</v>
      </c>
      <c r="F61" s="63" t="s">
        <v>306</v>
      </c>
      <c r="G61" s="63" t="s">
        <v>400</v>
      </c>
      <c r="H61" s="53">
        <v>15.87938437508895</v>
      </c>
      <c r="I61" s="65">
        <v>36500000</v>
      </c>
      <c r="J61" s="66">
        <v>0.44301816255951854</v>
      </c>
      <c r="K61" s="67" t="s">
        <v>566</v>
      </c>
      <c r="L61" s="66">
        <v>60.994466673326997</v>
      </c>
      <c r="M61" s="68" t="s">
        <v>524</v>
      </c>
      <c r="N61" s="69">
        <f t="shared" si="6"/>
        <v>5</v>
      </c>
      <c r="O61" s="70">
        <f t="shared" si="7"/>
        <v>20</v>
      </c>
      <c r="P61" s="70">
        <f t="shared" si="8"/>
        <v>20</v>
      </c>
      <c r="Q61" s="70">
        <f t="shared" si="9"/>
        <v>0</v>
      </c>
      <c r="R61" s="4">
        <f t="shared" si="10"/>
        <v>6.75</v>
      </c>
      <c r="S61" s="71">
        <f t="shared" si="11"/>
        <v>22.62938437508895</v>
      </c>
      <c r="T61" s="72" t="s">
        <v>553</v>
      </c>
      <c r="U61" s="3"/>
      <c r="V61" s="41" t="s">
        <v>568</v>
      </c>
    </row>
    <row r="62" spans="1:22" s="73" customFormat="1" ht="51" customHeight="1" thickBot="1" x14ac:dyDescent="0.4">
      <c r="A62" s="63" t="s">
        <v>171</v>
      </c>
      <c r="B62" s="64" t="s">
        <v>43</v>
      </c>
      <c r="C62" s="63" t="s">
        <v>118</v>
      </c>
      <c r="D62" s="63" t="s">
        <v>172</v>
      </c>
      <c r="E62" s="63" t="s">
        <v>309</v>
      </c>
      <c r="F62" s="63" t="s">
        <v>310</v>
      </c>
      <c r="G62" s="63" t="s">
        <v>407</v>
      </c>
      <c r="H62" s="53">
        <v>17.209740517418652</v>
      </c>
      <c r="I62" s="65">
        <v>58284000</v>
      </c>
      <c r="J62" s="66">
        <v>0.427796101032345</v>
      </c>
      <c r="K62" s="67" t="s">
        <v>566</v>
      </c>
      <c r="L62" s="66">
        <v>46.934733717233996</v>
      </c>
      <c r="M62" s="68" t="s">
        <v>524</v>
      </c>
      <c r="N62" s="69">
        <f t="shared" si="6"/>
        <v>5</v>
      </c>
      <c r="O62" s="70">
        <f t="shared" si="7"/>
        <v>20</v>
      </c>
      <c r="P62" s="70">
        <f t="shared" si="8"/>
        <v>10</v>
      </c>
      <c r="Q62" s="70">
        <f t="shared" si="9"/>
        <v>0</v>
      </c>
      <c r="R62" s="4">
        <f t="shared" si="10"/>
        <v>5.25</v>
      </c>
      <c r="S62" s="71">
        <f t="shared" si="11"/>
        <v>22.459740517418652</v>
      </c>
      <c r="T62" s="72" t="s">
        <v>549</v>
      </c>
      <c r="U62" s="3"/>
      <c r="V62" s="41"/>
    </row>
    <row r="63" spans="1:22" s="73" customFormat="1" ht="51" customHeight="1" thickBot="1" x14ac:dyDescent="0.4">
      <c r="A63" s="63" t="s">
        <v>180</v>
      </c>
      <c r="B63" s="64" t="s">
        <v>50</v>
      </c>
      <c r="C63" s="63" t="s">
        <v>44</v>
      </c>
      <c r="D63" s="63" t="s">
        <v>181</v>
      </c>
      <c r="E63" s="63" t="s">
        <v>215</v>
      </c>
      <c r="F63" s="63" t="s">
        <v>317</v>
      </c>
      <c r="G63" s="63" t="s">
        <v>448</v>
      </c>
      <c r="H63" s="53">
        <v>13.154792614445013</v>
      </c>
      <c r="I63" s="65">
        <v>8892000</v>
      </c>
      <c r="J63" s="66">
        <v>0.34170160994035192</v>
      </c>
      <c r="K63" s="67" t="s">
        <v>570</v>
      </c>
      <c r="L63" s="66">
        <v>63.465352190063996</v>
      </c>
      <c r="M63" s="68" t="s">
        <v>392</v>
      </c>
      <c r="N63" s="69">
        <f t="shared" si="6"/>
        <v>5</v>
      </c>
      <c r="O63" s="70">
        <f t="shared" si="7"/>
        <v>0</v>
      </c>
      <c r="P63" s="70">
        <f t="shared" si="8"/>
        <v>20</v>
      </c>
      <c r="Q63" s="70">
        <f t="shared" si="9"/>
        <v>25</v>
      </c>
      <c r="R63" s="4">
        <f t="shared" si="10"/>
        <v>7.5</v>
      </c>
      <c r="S63" s="71">
        <f t="shared" si="11"/>
        <v>20.654792614445014</v>
      </c>
      <c r="T63" s="72" t="s">
        <v>554</v>
      </c>
      <c r="U63" s="3"/>
      <c r="V63" s="41"/>
    </row>
    <row r="64" spans="1:22" s="73" customFormat="1" ht="51" customHeight="1" thickBot="1" x14ac:dyDescent="0.4">
      <c r="A64" s="63" t="s">
        <v>158</v>
      </c>
      <c r="B64" s="64" t="s">
        <v>50</v>
      </c>
      <c r="C64" s="63" t="s">
        <v>44</v>
      </c>
      <c r="D64" s="63" t="s">
        <v>159</v>
      </c>
      <c r="E64" s="63" t="s">
        <v>298</v>
      </c>
      <c r="F64" s="63" t="s">
        <v>299</v>
      </c>
      <c r="G64" s="63" t="s">
        <v>449</v>
      </c>
      <c r="H64" s="53">
        <v>15.162274293761454</v>
      </c>
      <c r="I64" s="65">
        <v>28865000</v>
      </c>
      <c r="J64" s="66">
        <v>0.53618368089806812</v>
      </c>
      <c r="K64" s="67" t="s">
        <v>570</v>
      </c>
      <c r="L64" s="66">
        <v>52.304306669570991</v>
      </c>
      <c r="M64" s="68" t="s">
        <v>524</v>
      </c>
      <c r="N64" s="69">
        <f t="shared" si="6"/>
        <v>15</v>
      </c>
      <c r="O64" s="70">
        <f t="shared" si="7"/>
        <v>0</v>
      </c>
      <c r="P64" s="70">
        <f t="shared" si="8"/>
        <v>20</v>
      </c>
      <c r="Q64" s="70">
        <f t="shared" si="9"/>
        <v>0</v>
      </c>
      <c r="R64" s="4">
        <f t="shared" si="10"/>
        <v>5.25</v>
      </c>
      <c r="S64" s="71">
        <f t="shared" si="11"/>
        <v>20.412274293761456</v>
      </c>
      <c r="T64" s="72" t="s">
        <v>549</v>
      </c>
      <c r="U64" s="3"/>
      <c r="V64" s="41"/>
    </row>
    <row r="65" spans="1:22" s="73" customFormat="1" ht="51" customHeight="1" thickBot="1" x14ac:dyDescent="0.4">
      <c r="A65" s="63" t="s">
        <v>187</v>
      </c>
      <c r="B65" s="64" t="s">
        <v>50</v>
      </c>
      <c r="C65" s="63" t="s">
        <v>188</v>
      </c>
      <c r="D65" s="63" t="s">
        <v>175</v>
      </c>
      <c r="E65" s="63" t="s">
        <v>322</v>
      </c>
      <c r="F65" s="63" t="s">
        <v>323</v>
      </c>
      <c r="G65" s="63" t="s">
        <v>406</v>
      </c>
      <c r="H65" s="53">
        <v>11.931682057287752</v>
      </c>
      <c r="I65" s="65">
        <v>9576000</v>
      </c>
      <c r="J65" s="66">
        <v>0.27570700087802552</v>
      </c>
      <c r="K65" s="67" t="s">
        <v>566</v>
      </c>
      <c r="L65" s="66">
        <v>47.622958824506995</v>
      </c>
      <c r="M65" s="68" t="s">
        <v>392</v>
      </c>
      <c r="N65" s="69">
        <f t="shared" si="6"/>
        <v>0</v>
      </c>
      <c r="O65" s="70">
        <f t="shared" si="7"/>
        <v>20</v>
      </c>
      <c r="P65" s="70">
        <f t="shared" si="8"/>
        <v>10</v>
      </c>
      <c r="Q65" s="70">
        <f t="shared" si="9"/>
        <v>25</v>
      </c>
      <c r="R65" s="4">
        <f t="shared" si="10"/>
        <v>8.25</v>
      </c>
      <c r="S65" s="71">
        <f t="shared" si="11"/>
        <v>20.181682057287752</v>
      </c>
      <c r="T65" s="72" t="s">
        <v>553</v>
      </c>
      <c r="U65" s="3"/>
      <c r="V65" s="41"/>
    </row>
    <row r="66" spans="1:22" s="73" customFormat="1" ht="51" customHeight="1" thickBot="1" x14ac:dyDescent="0.4">
      <c r="A66" s="63" t="s">
        <v>176</v>
      </c>
      <c r="B66" s="64" t="s">
        <v>50</v>
      </c>
      <c r="C66" s="63" t="s">
        <v>44</v>
      </c>
      <c r="D66" s="63" t="s">
        <v>177</v>
      </c>
      <c r="E66" s="63" t="s">
        <v>313</v>
      </c>
      <c r="F66" s="63" t="s">
        <v>314</v>
      </c>
      <c r="G66" s="63" t="s">
        <v>458</v>
      </c>
      <c r="H66" s="53">
        <v>14.807766919446831</v>
      </c>
      <c r="I66" s="65">
        <v>22416000</v>
      </c>
      <c r="J66" s="66">
        <v>0.64640268597678463</v>
      </c>
      <c r="K66" s="67" t="s">
        <v>566</v>
      </c>
      <c r="L66" s="66">
        <v>25.202210013618</v>
      </c>
      <c r="M66" s="68" t="s">
        <v>524</v>
      </c>
      <c r="N66" s="69">
        <f t="shared" si="6"/>
        <v>15</v>
      </c>
      <c r="O66" s="70">
        <f t="shared" si="7"/>
        <v>20</v>
      </c>
      <c r="P66" s="70">
        <f t="shared" si="8"/>
        <v>0</v>
      </c>
      <c r="Q66" s="70">
        <f t="shared" si="9"/>
        <v>0</v>
      </c>
      <c r="R66" s="4">
        <f t="shared" si="10"/>
        <v>5.25</v>
      </c>
      <c r="S66" s="71">
        <f t="shared" si="11"/>
        <v>20.057766919446831</v>
      </c>
      <c r="T66" s="72" t="s">
        <v>554</v>
      </c>
      <c r="U66" s="3"/>
      <c r="V66" s="41"/>
    </row>
    <row r="67" spans="1:22" s="73" customFormat="1" ht="51" customHeight="1" thickBot="1" x14ac:dyDescent="0.4">
      <c r="A67" s="63" t="s">
        <v>151</v>
      </c>
      <c r="B67" s="64" t="s">
        <v>50</v>
      </c>
      <c r="C67" s="63" t="s">
        <v>152</v>
      </c>
      <c r="D67" s="63" t="s">
        <v>153</v>
      </c>
      <c r="E67" s="63" t="s">
        <v>292</v>
      </c>
      <c r="F67" s="63" t="s">
        <v>293</v>
      </c>
      <c r="G67" s="63" t="s">
        <v>415</v>
      </c>
      <c r="H67" s="53">
        <v>14.793683125851498</v>
      </c>
      <c r="I67" s="65">
        <v>18582000</v>
      </c>
      <c r="J67" s="66">
        <v>0.41443194031432651</v>
      </c>
      <c r="K67" s="67" t="s">
        <v>570</v>
      </c>
      <c r="L67" s="66">
        <v>68.924509866365995</v>
      </c>
      <c r="M67" s="68" t="s">
        <v>524</v>
      </c>
      <c r="N67" s="69">
        <f t="shared" si="6"/>
        <v>5</v>
      </c>
      <c r="O67" s="70">
        <f t="shared" si="7"/>
        <v>0</v>
      </c>
      <c r="P67" s="70">
        <f t="shared" si="8"/>
        <v>25</v>
      </c>
      <c r="Q67" s="70">
        <f t="shared" si="9"/>
        <v>0</v>
      </c>
      <c r="R67" s="4">
        <f t="shared" si="10"/>
        <v>4.5</v>
      </c>
      <c r="S67" s="71">
        <f t="shared" si="11"/>
        <v>19.293683125851498</v>
      </c>
      <c r="T67" s="72" t="s">
        <v>549</v>
      </c>
      <c r="U67" s="3"/>
      <c r="V67" s="41"/>
    </row>
    <row r="68" spans="1:22" s="73" customFormat="1" ht="51" customHeight="1" thickBot="1" x14ac:dyDescent="0.4">
      <c r="A68" s="63" t="s">
        <v>178</v>
      </c>
      <c r="B68" s="64" t="s">
        <v>50</v>
      </c>
      <c r="C68" s="63" t="s">
        <v>44</v>
      </c>
      <c r="D68" s="63" t="s">
        <v>179</v>
      </c>
      <c r="E68" s="63" t="s">
        <v>315</v>
      </c>
      <c r="F68" s="63" t="s">
        <v>316</v>
      </c>
      <c r="G68" s="63" t="s">
        <v>445</v>
      </c>
      <c r="H68" s="53">
        <v>13.21649254540397</v>
      </c>
      <c r="I68" s="65">
        <v>67413000</v>
      </c>
      <c r="J68" s="66">
        <v>0.45929507917782025</v>
      </c>
      <c r="K68" s="67" t="s">
        <v>570</v>
      </c>
      <c r="L68" s="66">
        <v>49.104932015699994</v>
      </c>
      <c r="M68" s="68" t="s">
        <v>392</v>
      </c>
      <c r="N68" s="69">
        <f t="shared" si="6"/>
        <v>5</v>
      </c>
      <c r="O68" s="70">
        <f t="shared" si="7"/>
        <v>0</v>
      </c>
      <c r="P68" s="70">
        <f t="shared" si="8"/>
        <v>10</v>
      </c>
      <c r="Q68" s="70">
        <f t="shared" si="9"/>
        <v>25</v>
      </c>
      <c r="R68" s="4">
        <f t="shared" si="10"/>
        <v>6</v>
      </c>
      <c r="S68" s="71">
        <f t="shared" si="11"/>
        <v>19.21649254540397</v>
      </c>
      <c r="T68" s="72" t="s">
        <v>552</v>
      </c>
      <c r="U68" s="3"/>
      <c r="V68" s="41"/>
    </row>
    <row r="69" spans="1:22" s="73" customFormat="1" ht="51" customHeight="1" thickBot="1" x14ac:dyDescent="0.4">
      <c r="A69" s="63" t="s">
        <v>173</v>
      </c>
      <c r="B69" s="64" t="s">
        <v>50</v>
      </c>
      <c r="C69" s="63" t="s">
        <v>44</v>
      </c>
      <c r="D69" s="63" t="s">
        <v>87</v>
      </c>
      <c r="E69" s="63" t="s">
        <v>238</v>
      </c>
      <c r="F69" s="63" t="s">
        <v>311</v>
      </c>
      <c r="G69" s="63" t="s">
        <v>464</v>
      </c>
      <c r="H69" s="53">
        <v>15.28875837971866</v>
      </c>
      <c r="I69" s="65">
        <v>92491000</v>
      </c>
      <c r="J69" s="66">
        <v>0.38715233998292953</v>
      </c>
      <c r="K69" s="67" t="s">
        <v>570</v>
      </c>
      <c r="L69" s="66">
        <v>64.651309952426999</v>
      </c>
      <c r="M69" s="68" t="s">
        <v>524</v>
      </c>
      <c r="N69" s="69">
        <f t="shared" si="6"/>
        <v>5</v>
      </c>
      <c r="O69" s="70">
        <f t="shared" si="7"/>
        <v>0</v>
      </c>
      <c r="P69" s="70">
        <f t="shared" si="8"/>
        <v>20</v>
      </c>
      <c r="Q69" s="70">
        <f t="shared" si="9"/>
        <v>0</v>
      </c>
      <c r="R69" s="4">
        <f t="shared" si="10"/>
        <v>3.75</v>
      </c>
      <c r="S69" s="71">
        <f t="shared" si="11"/>
        <v>19.038758379718658</v>
      </c>
      <c r="T69" s="72" t="s">
        <v>553</v>
      </c>
      <c r="U69" s="3"/>
      <c r="V69" s="41"/>
    </row>
    <row r="70" spans="1:22" s="73" customFormat="1" ht="51" customHeight="1" thickBot="1" x14ac:dyDescent="0.4">
      <c r="A70" s="63" t="s">
        <v>184</v>
      </c>
      <c r="B70" s="64" t="s">
        <v>50</v>
      </c>
      <c r="C70" s="63" t="s">
        <v>185</v>
      </c>
      <c r="D70" s="63" t="s">
        <v>186</v>
      </c>
      <c r="E70" s="63" t="s">
        <v>320</v>
      </c>
      <c r="F70" s="63" t="s">
        <v>321</v>
      </c>
      <c r="G70" s="63" t="s">
        <v>404</v>
      </c>
      <c r="H70" s="53">
        <v>14.164228893635221</v>
      </c>
      <c r="I70" s="65">
        <v>9900000</v>
      </c>
      <c r="J70" s="66">
        <v>0.34000201952095899</v>
      </c>
      <c r="K70" s="67" t="s">
        <v>570</v>
      </c>
      <c r="L70" s="66">
        <v>54.738031242773999</v>
      </c>
      <c r="M70" s="68" t="s">
        <v>524</v>
      </c>
      <c r="N70" s="69">
        <f t="shared" ref="N70:N79" si="12">IF(J70&gt;=1,30,IF(J70&gt;=0.7,25,IF(J70&gt;=0.5,15,IF(J70&gt;=0.3,5,0))))</f>
        <v>5</v>
      </c>
      <c r="O70" s="70">
        <f t="shared" ref="O70:O79" si="13">IF(K70="no",0,IF(K70="yes",20))</f>
        <v>0</v>
      </c>
      <c r="P70" s="70">
        <f t="shared" ref="P70:P79" si="14">IF(L70&gt;=66,25,IF(L70&gt;=51,20,IF(L70&gt;=31,10,0)))</f>
        <v>20</v>
      </c>
      <c r="Q70" s="70">
        <f t="shared" ref="Q70:Q79" si="15">IF(M70="low",0,IF(M70="med",10,IF(M70="high",25)))</f>
        <v>0</v>
      </c>
      <c r="R70" s="4">
        <f t="shared" ref="R70:R79" si="16">SUM(N70:Q70)*0.15</f>
        <v>3.75</v>
      </c>
      <c r="S70" s="71">
        <f t="shared" ref="S70:S79" si="17">H70+R70</f>
        <v>17.914228893635219</v>
      </c>
      <c r="T70" s="72" t="s">
        <v>553</v>
      </c>
      <c r="U70" s="3"/>
      <c r="V70" s="41"/>
    </row>
    <row r="71" spans="1:22" s="73" customFormat="1" ht="51" customHeight="1" thickBot="1" x14ac:dyDescent="0.4">
      <c r="A71" s="63" t="s">
        <v>507</v>
      </c>
      <c r="B71" s="64" t="s">
        <v>50</v>
      </c>
      <c r="C71" s="63" t="s">
        <v>44</v>
      </c>
      <c r="D71" s="63" t="s">
        <v>508</v>
      </c>
      <c r="E71" s="63" t="s">
        <v>215</v>
      </c>
      <c r="F71" s="63" t="s">
        <v>509</v>
      </c>
      <c r="G71" s="63" t="s">
        <v>510</v>
      </c>
      <c r="H71" s="53">
        <v>10.437892105795321</v>
      </c>
      <c r="I71" s="65">
        <v>12647000</v>
      </c>
      <c r="J71" s="66">
        <v>0.13238073925081056</v>
      </c>
      <c r="K71" s="67" t="s">
        <v>566</v>
      </c>
      <c r="L71" s="66">
        <v>51.100231869092994</v>
      </c>
      <c r="M71" s="68" t="s">
        <v>524</v>
      </c>
      <c r="N71" s="69">
        <f t="shared" si="12"/>
        <v>0</v>
      </c>
      <c r="O71" s="70">
        <f t="shared" si="13"/>
        <v>20</v>
      </c>
      <c r="P71" s="70">
        <f t="shared" si="14"/>
        <v>20</v>
      </c>
      <c r="Q71" s="70">
        <f t="shared" si="15"/>
        <v>0</v>
      </c>
      <c r="R71" s="4">
        <f t="shared" si="16"/>
        <v>6</v>
      </c>
      <c r="S71" s="71">
        <f t="shared" si="17"/>
        <v>16.437892105795321</v>
      </c>
      <c r="T71" s="72" t="s">
        <v>554</v>
      </c>
      <c r="U71" s="3"/>
      <c r="V71" s="41"/>
    </row>
    <row r="72" spans="1:22" s="73" customFormat="1" ht="51" customHeight="1" thickBot="1" x14ac:dyDescent="0.4">
      <c r="A72" s="63" t="s">
        <v>340</v>
      </c>
      <c r="B72" s="64" t="s">
        <v>50</v>
      </c>
      <c r="C72" s="63" t="s">
        <v>341</v>
      </c>
      <c r="D72" s="63" t="s">
        <v>131</v>
      </c>
      <c r="E72" s="63" t="s">
        <v>342</v>
      </c>
      <c r="F72" s="63" t="s">
        <v>44</v>
      </c>
      <c r="G72" s="63" t="s">
        <v>411</v>
      </c>
      <c r="H72" s="53">
        <v>10.108866925516335</v>
      </c>
      <c r="I72" s="65">
        <v>21033000</v>
      </c>
      <c r="J72" s="66">
        <v>0.38305975531591224</v>
      </c>
      <c r="K72" s="67" t="s">
        <v>566</v>
      </c>
      <c r="L72" s="66">
        <v>24.887444276673001</v>
      </c>
      <c r="M72" s="68" t="s">
        <v>523</v>
      </c>
      <c r="N72" s="69">
        <f t="shared" si="12"/>
        <v>5</v>
      </c>
      <c r="O72" s="70">
        <f t="shared" si="13"/>
        <v>20</v>
      </c>
      <c r="P72" s="70">
        <f t="shared" si="14"/>
        <v>0</v>
      </c>
      <c r="Q72" s="70">
        <f t="shared" si="15"/>
        <v>10</v>
      </c>
      <c r="R72" s="4">
        <f t="shared" si="16"/>
        <v>5.25</v>
      </c>
      <c r="S72" s="71">
        <f t="shared" si="17"/>
        <v>15.358866925516335</v>
      </c>
      <c r="T72" s="72" t="s">
        <v>553</v>
      </c>
      <c r="U72" s="3"/>
      <c r="V72" s="41"/>
    </row>
    <row r="73" spans="1:22" s="73" customFormat="1" ht="51" customHeight="1" thickBot="1" x14ac:dyDescent="0.4">
      <c r="A73" s="63" t="s">
        <v>338</v>
      </c>
      <c r="B73" s="64" t="s">
        <v>50</v>
      </c>
      <c r="C73" s="63" t="s">
        <v>339</v>
      </c>
      <c r="D73" s="63" t="s">
        <v>335</v>
      </c>
      <c r="E73" s="63" t="s">
        <v>337</v>
      </c>
      <c r="F73" s="63" t="s">
        <v>320</v>
      </c>
      <c r="G73" s="63" t="s">
        <v>404</v>
      </c>
      <c r="H73" s="53">
        <v>9.7984806792496677</v>
      </c>
      <c r="I73" s="65">
        <v>11100000</v>
      </c>
      <c r="J73" s="66">
        <v>0.10897180186396231</v>
      </c>
      <c r="K73" s="67" t="s">
        <v>566</v>
      </c>
      <c r="L73" s="66">
        <v>49.445722576568997</v>
      </c>
      <c r="M73" s="68" t="s">
        <v>524</v>
      </c>
      <c r="N73" s="69">
        <f t="shared" si="12"/>
        <v>0</v>
      </c>
      <c r="O73" s="70">
        <f t="shared" si="13"/>
        <v>20</v>
      </c>
      <c r="P73" s="70">
        <f t="shared" si="14"/>
        <v>10</v>
      </c>
      <c r="Q73" s="70">
        <f t="shared" si="15"/>
        <v>0</v>
      </c>
      <c r="R73" s="4">
        <f t="shared" si="16"/>
        <v>4.5</v>
      </c>
      <c r="S73" s="71">
        <f t="shared" si="17"/>
        <v>14.298480679249668</v>
      </c>
      <c r="T73" s="72" t="s">
        <v>553</v>
      </c>
      <c r="U73" s="3"/>
      <c r="V73" s="41"/>
    </row>
    <row r="74" spans="1:22" s="73" customFormat="1" ht="51" customHeight="1" thickBot="1" x14ac:dyDescent="0.4">
      <c r="A74" s="63" t="s">
        <v>369</v>
      </c>
      <c r="B74" s="64" t="s">
        <v>43</v>
      </c>
      <c r="C74" s="63" t="s">
        <v>44</v>
      </c>
      <c r="D74" s="63" t="s">
        <v>370</v>
      </c>
      <c r="E74" s="63" t="s">
        <v>306</v>
      </c>
      <c r="F74" s="63" t="s">
        <v>371</v>
      </c>
      <c r="G74" s="63" t="s">
        <v>454</v>
      </c>
      <c r="H74" s="53">
        <v>12.626022502686389</v>
      </c>
      <c r="I74" s="65">
        <v>95229000</v>
      </c>
      <c r="J74" s="66">
        <v>0.2796956034662661</v>
      </c>
      <c r="K74" s="67" t="s">
        <v>570</v>
      </c>
      <c r="L74" s="66">
        <v>44.803232425346998</v>
      </c>
      <c r="M74" s="68" t="s">
        <v>524</v>
      </c>
      <c r="N74" s="69">
        <f t="shared" si="12"/>
        <v>0</v>
      </c>
      <c r="O74" s="70">
        <f t="shared" si="13"/>
        <v>0</v>
      </c>
      <c r="P74" s="70">
        <f t="shared" si="14"/>
        <v>10</v>
      </c>
      <c r="Q74" s="70">
        <f t="shared" si="15"/>
        <v>0</v>
      </c>
      <c r="R74" s="4">
        <f t="shared" si="16"/>
        <v>1.5</v>
      </c>
      <c r="S74" s="71">
        <f t="shared" si="17"/>
        <v>14.126022502686389</v>
      </c>
      <c r="T74" s="72" t="s">
        <v>553</v>
      </c>
      <c r="U74" s="3"/>
      <c r="V74" s="41"/>
    </row>
    <row r="75" spans="1:22" s="73" customFormat="1" ht="51" customHeight="1" thickBot="1" x14ac:dyDescent="0.4">
      <c r="A75" s="63" t="s">
        <v>343</v>
      </c>
      <c r="B75" s="64" t="s">
        <v>50</v>
      </c>
      <c r="C75" s="63" t="s">
        <v>344</v>
      </c>
      <c r="D75" s="63" t="s">
        <v>335</v>
      </c>
      <c r="E75" s="63" t="s">
        <v>345</v>
      </c>
      <c r="F75" s="63" t="s">
        <v>346</v>
      </c>
      <c r="G75" s="63" t="s">
        <v>413</v>
      </c>
      <c r="H75" s="53">
        <v>9.1374765845694697</v>
      </c>
      <c r="I75" s="65">
        <v>54455000</v>
      </c>
      <c r="J75" s="66">
        <v>0.13802418345924236</v>
      </c>
      <c r="K75" s="67" t="s">
        <v>566</v>
      </c>
      <c r="L75" s="66">
        <v>49.096188473475003</v>
      </c>
      <c r="M75" s="68" t="s">
        <v>524</v>
      </c>
      <c r="N75" s="69">
        <f t="shared" si="12"/>
        <v>0</v>
      </c>
      <c r="O75" s="70">
        <f t="shared" si="13"/>
        <v>20</v>
      </c>
      <c r="P75" s="70">
        <f t="shared" si="14"/>
        <v>10</v>
      </c>
      <c r="Q75" s="70">
        <f t="shared" si="15"/>
        <v>0</v>
      </c>
      <c r="R75" s="4">
        <f t="shared" si="16"/>
        <v>4.5</v>
      </c>
      <c r="S75" s="71">
        <f t="shared" si="17"/>
        <v>13.63747658456947</v>
      </c>
      <c r="T75" s="72" t="s">
        <v>554</v>
      </c>
      <c r="U75" s="3"/>
      <c r="V75" s="41"/>
    </row>
    <row r="76" spans="1:22" s="73" customFormat="1" ht="51" customHeight="1" thickBot="1" x14ac:dyDescent="0.4">
      <c r="A76" s="63" t="s">
        <v>372</v>
      </c>
      <c r="B76" s="64" t="s">
        <v>50</v>
      </c>
      <c r="C76" s="63" t="s">
        <v>44</v>
      </c>
      <c r="D76" s="63" t="s">
        <v>95</v>
      </c>
      <c r="E76" s="63" t="s">
        <v>373</v>
      </c>
      <c r="F76" s="63" t="s">
        <v>374</v>
      </c>
      <c r="G76" s="63" t="s">
        <v>455</v>
      </c>
      <c r="H76" s="53">
        <v>8.3265800439154507</v>
      </c>
      <c r="I76" s="65">
        <v>63156000</v>
      </c>
      <c r="J76" s="66">
        <v>0.15710866274299679</v>
      </c>
      <c r="K76" s="67" t="s">
        <v>566</v>
      </c>
      <c r="L76" s="66">
        <v>38.820153879704996</v>
      </c>
      <c r="M76" s="68" t="s">
        <v>524</v>
      </c>
      <c r="N76" s="69">
        <f t="shared" si="12"/>
        <v>0</v>
      </c>
      <c r="O76" s="70">
        <f t="shared" si="13"/>
        <v>20</v>
      </c>
      <c r="P76" s="70">
        <f t="shared" si="14"/>
        <v>10</v>
      </c>
      <c r="Q76" s="70">
        <f t="shared" si="15"/>
        <v>0</v>
      </c>
      <c r="R76" s="4">
        <f t="shared" si="16"/>
        <v>4.5</v>
      </c>
      <c r="S76" s="71">
        <f t="shared" si="17"/>
        <v>12.826580043915451</v>
      </c>
      <c r="T76" s="72" t="s">
        <v>556</v>
      </c>
      <c r="U76" s="3"/>
      <c r="V76" s="41"/>
    </row>
    <row r="77" spans="1:22" s="73" customFormat="1" ht="51" customHeight="1" thickBot="1" x14ac:dyDescent="0.4">
      <c r="A77" s="63" t="s">
        <v>361</v>
      </c>
      <c r="B77" s="64" t="s">
        <v>43</v>
      </c>
      <c r="C77" s="63" t="s">
        <v>44</v>
      </c>
      <c r="D77" s="63" t="s">
        <v>362</v>
      </c>
      <c r="E77" s="63" t="s">
        <v>363</v>
      </c>
      <c r="F77" s="63" t="s">
        <v>364</v>
      </c>
      <c r="G77" s="63" t="s">
        <v>447</v>
      </c>
      <c r="H77" s="53">
        <v>11.700817777755315</v>
      </c>
      <c r="I77" s="65">
        <v>42023000</v>
      </c>
      <c r="J77" s="66">
        <v>0.48132972230483501</v>
      </c>
      <c r="K77" s="67" t="s">
        <v>570</v>
      </c>
      <c r="L77" s="66">
        <v>6.4277480975729997</v>
      </c>
      <c r="M77" s="68" t="s">
        <v>524</v>
      </c>
      <c r="N77" s="69">
        <f t="shared" si="12"/>
        <v>5</v>
      </c>
      <c r="O77" s="70">
        <f t="shared" si="13"/>
        <v>0</v>
      </c>
      <c r="P77" s="70">
        <f t="shared" si="14"/>
        <v>0</v>
      </c>
      <c r="Q77" s="70">
        <f t="shared" si="15"/>
        <v>0</v>
      </c>
      <c r="R77" s="4">
        <f t="shared" si="16"/>
        <v>0.75</v>
      </c>
      <c r="S77" s="71">
        <f t="shared" si="17"/>
        <v>12.450817777755315</v>
      </c>
      <c r="T77" s="72" t="s">
        <v>555</v>
      </c>
      <c r="U77" s="3"/>
      <c r="V77" s="41"/>
    </row>
    <row r="78" spans="1:22" s="73" customFormat="1" ht="51" customHeight="1" thickBot="1" x14ac:dyDescent="0.4">
      <c r="A78" s="63" t="s">
        <v>333</v>
      </c>
      <c r="B78" s="64" t="s">
        <v>50</v>
      </c>
      <c r="C78" s="63" t="s">
        <v>334</v>
      </c>
      <c r="D78" s="63" t="s">
        <v>335</v>
      </c>
      <c r="E78" s="63" t="s">
        <v>336</v>
      </c>
      <c r="F78" s="63" t="s">
        <v>337</v>
      </c>
      <c r="G78" s="63" t="s">
        <v>404</v>
      </c>
      <c r="H78" s="53">
        <v>7.5357680409777981</v>
      </c>
      <c r="I78" s="65">
        <v>7950000</v>
      </c>
      <c r="J78" s="66">
        <v>6.2709286306826512E-2</v>
      </c>
      <c r="K78" s="67" t="s">
        <v>566</v>
      </c>
      <c r="L78" s="66">
        <v>40.387261329954001</v>
      </c>
      <c r="M78" s="68" t="s">
        <v>524</v>
      </c>
      <c r="N78" s="69">
        <f t="shared" si="12"/>
        <v>0</v>
      </c>
      <c r="O78" s="70">
        <f t="shared" si="13"/>
        <v>20</v>
      </c>
      <c r="P78" s="70">
        <f t="shared" si="14"/>
        <v>10</v>
      </c>
      <c r="Q78" s="70">
        <f t="shared" si="15"/>
        <v>0</v>
      </c>
      <c r="R78" s="4">
        <f t="shared" si="16"/>
        <v>4.5</v>
      </c>
      <c r="S78" s="71">
        <f t="shared" si="17"/>
        <v>12.035768040977798</v>
      </c>
      <c r="T78" s="72" t="s">
        <v>553</v>
      </c>
      <c r="U78" s="3"/>
      <c r="V78" s="41"/>
    </row>
    <row r="79" spans="1:22" s="73" customFormat="1" ht="51" customHeight="1" thickBot="1" x14ac:dyDescent="0.4">
      <c r="A79" s="63" t="s">
        <v>379</v>
      </c>
      <c r="B79" s="64" t="s">
        <v>50</v>
      </c>
      <c r="C79" s="63" t="s">
        <v>44</v>
      </c>
      <c r="D79" s="63" t="s">
        <v>335</v>
      </c>
      <c r="E79" s="63" t="s">
        <v>380</v>
      </c>
      <c r="F79" s="63" t="s">
        <v>346</v>
      </c>
      <c r="G79" s="63" t="s">
        <v>466</v>
      </c>
      <c r="H79" s="53">
        <v>7.3765015596118806</v>
      </c>
      <c r="I79" s="65">
        <v>9918000</v>
      </c>
      <c r="J79" s="66">
        <v>0.10436037206380756</v>
      </c>
      <c r="K79" s="67" t="s">
        <v>570</v>
      </c>
      <c r="L79" s="66">
        <v>39.413026159880999</v>
      </c>
      <c r="M79" s="68" t="s">
        <v>524</v>
      </c>
      <c r="N79" s="69">
        <f t="shared" si="12"/>
        <v>0</v>
      </c>
      <c r="O79" s="70">
        <f t="shared" si="13"/>
        <v>0</v>
      </c>
      <c r="P79" s="70">
        <f t="shared" si="14"/>
        <v>10</v>
      </c>
      <c r="Q79" s="70">
        <f t="shared" si="15"/>
        <v>0</v>
      </c>
      <c r="R79" s="4">
        <f t="shared" si="16"/>
        <v>1.5</v>
      </c>
      <c r="S79" s="71">
        <f t="shared" si="17"/>
        <v>8.8765015596118815</v>
      </c>
      <c r="T79" s="72" t="s">
        <v>554</v>
      </c>
      <c r="U79" s="3"/>
      <c r="V79" s="41"/>
    </row>
    <row r="80" spans="1:22" ht="56.25" customHeight="1" x14ac:dyDescent="0.35">
      <c r="I80" s="82"/>
      <c r="U80" s="42">
        <f>SUM(U1:U79)</f>
        <v>2200</v>
      </c>
    </row>
  </sheetData>
  <autoFilter ref="A5:V80">
    <sortState ref="A6:V80">
      <sortCondition descending="1" ref="S5:S80"/>
    </sortState>
  </autoFilter>
  <mergeCells count="2">
    <mergeCell ref="J3:M3"/>
    <mergeCell ref="N3:R3"/>
  </mergeCells>
  <printOptions horizontalCentered="1"/>
  <pageMargins left="0.7" right="0.7" top="0.75" bottom="0.75" header="0.3" footer="0.3"/>
  <pageSetup paperSize="3" scale="60" fitToHeight="0" orientation="landscape" r:id="rId1"/>
  <drawing r:id="rId2"/>
  <legacyDrawing r:id="rId3"/>
  <oleObjects>
    <mc:AlternateContent xmlns:mc="http://schemas.openxmlformats.org/markup-compatibility/2006">
      <mc:Choice Requires="x14">
        <oleObject progId="Packager Shell Object" shapeId="3085" r:id="rId4">
          <objectPr defaultSize="0" r:id="rId5">
            <anchor moveWithCells="1">
              <from>
                <xdr:col>3</xdr:col>
                <xdr:colOff>50800</xdr:colOff>
                <xdr:row>2</xdr:row>
                <xdr:rowOff>654050</xdr:rowOff>
              </from>
              <to>
                <xdr:col>4</xdr:col>
                <xdr:colOff>793750</xdr:colOff>
                <xdr:row>2</xdr:row>
                <xdr:rowOff>1181100</xdr:rowOff>
              </to>
            </anchor>
          </objectPr>
        </oleObject>
      </mc:Choice>
      <mc:Fallback>
        <oleObject progId="Packager Shell Object" shapeId="308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0000"/>
    <pageSetUpPr fitToPage="1"/>
  </sheetPr>
  <dimension ref="A1:Y11"/>
  <sheetViews>
    <sheetView zoomScale="60" zoomScaleNormal="60" workbookViewId="0">
      <selection activeCell="B1" sqref="B1"/>
    </sheetView>
  </sheetViews>
  <sheetFormatPr defaultColWidth="9.1796875" defaultRowHeight="14.5" x14ac:dyDescent="0.35"/>
  <cols>
    <col min="1" max="1" width="19.453125" style="42" customWidth="1"/>
    <col min="2" max="2" width="27.453125" style="46" customWidth="1"/>
    <col min="3" max="3" width="22.7265625" style="42" customWidth="1"/>
    <col min="4" max="4" width="35.453125" style="42" customWidth="1"/>
    <col min="5" max="5" width="24.7265625" style="42" customWidth="1"/>
    <col min="6" max="6" width="23.26953125" style="42" customWidth="1"/>
    <col min="7" max="7" width="27.1796875" style="42" customWidth="1"/>
    <col min="8" max="8" width="22.54296875" style="42" customWidth="1"/>
    <col min="9" max="9" width="28.26953125" style="42" bestFit="1" customWidth="1"/>
    <col min="10" max="10" width="29.1796875" style="42" bestFit="1" customWidth="1"/>
    <col min="11" max="11" width="25.1796875" style="81" bestFit="1" customWidth="1"/>
    <col min="12" max="12" width="15.1796875" style="81" customWidth="1"/>
    <col min="13" max="19" width="8.7265625" style="42" customWidth="1"/>
    <col min="20" max="20" width="10.54296875" style="42" bestFit="1" customWidth="1"/>
    <col min="21" max="21" width="12.7265625" style="42" bestFit="1" customWidth="1"/>
    <col min="22" max="22" width="18.7265625" style="45" bestFit="1" customWidth="1"/>
    <col min="23" max="23" width="10.54296875" style="42" bestFit="1" customWidth="1"/>
    <col min="24" max="24" width="8.7265625" style="42" customWidth="1"/>
    <col min="25" max="25" width="34.1796875" style="46" bestFit="1" customWidth="1"/>
    <col min="26" max="16384" width="9.1796875" style="42"/>
  </cols>
  <sheetData>
    <row r="1" spans="1:25" ht="15" x14ac:dyDescent="0.25">
      <c r="B1" s="42"/>
      <c r="C1" s="43"/>
      <c r="D1" s="43"/>
      <c r="E1" s="43"/>
      <c r="F1" s="43"/>
      <c r="G1" s="43"/>
      <c r="H1" s="43"/>
      <c r="I1" s="43"/>
      <c r="J1" s="43"/>
      <c r="K1" s="44"/>
      <c r="L1" s="44"/>
      <c r="M1" s="43"/>
      <c r="N1" s="43"/>
      <c r="U1"/>
    </row>
    <row r="3" spans="1:25" ht="15" x14ac:dyDescent="0.25">
      <c r="K3" s="44"/>
      <c r="L3" s="44"/>
      <c r="M3" s="262" t="s">
        <v>325</v>
      </c>
      <c r="N3" s="263"/>
      <c r="O3" s="263"/>
      <c r="P3" s="263"/>
      <c r="R3" s="49" t="s">
        <v>326</v>
      </c>
      <c r="S3" s="135"/>
      <c r="U3" s="135"/>
    </row>
    <row r="4" spans="1:25" s="49" customFormat="1" ht="32.25" thickBot="1" x14ac:dyDescent="0.55000000000000004">
      <c r="A4" s="134" t="s">
        <v>624</v>
      </c>
      <c r="B4" s="48"/>
      <c r="K4" s="50"/>
      <c r="L4" s="50"/>
      <c r="V4" s="51"/>
      <c r="Y4" s="48"/>
    </row>
    <row r="5" spans="1:25" s="62" customFormat="1" ht="278.25" customHeight="1" thickTop="1" x14ac:dyDescent="0.35">
      <c r="A5" s="133" t="s">
        <v>39</v>
      </c>
      <c r="B5" s="132" t="s">
        <v>623</v>
      </c>
      <c r="C5" s="132" t="s">
        <v>622</v>
      </c>
      <c r="D5" s="132" t="s">
        <v>621</v>
      </c>
      <c r="E5" s="132" t="s">
        <v>620</v>
      </c>
      <c r="F5" s="132" t="s">
        <v>619</v>
      </c>
      <c r="G5" s="132" t="s">
        <v>618</v>
      </c>
      <c r="H5" s="132" t="s">
        <v>617</v>
      </c>
      <c r="I5" s="130" t="s">
        <v>616</v>
      </c>
      <c r="J5" s="131" t="s">
        <v>615</v>
      </c>
      <c r="K5" s="130" t="s">
        <v>518</v>
      </c>
      <c r="L5" s="129" t="s">
        <v>614</v>
      </c>
      <c r="M5" s="128" t="s">
        <v>613</v>
      </c>
      <c r="N5" s="127" t="s">
        <v>561</v>
      </c>
      <c r="O5" s="127" t="s">
        <v>612</v>
      </c>
      <c r="P5" s="127" t="s">
        <v>391</v>
      </c>
      <c r="Q5" s="126" t="s">
        <v>327</v>
      </c>
      <c r="R5" s="125" t="s">
        <v>562</v>
      </c>
      <c r="S5" s="125" t="s">
        <v>563</v>
      </c>
      <c r="T5" s="125" t="s">
        <v>191</v>
      </c>
      <c r="U5" s="124" t="s">
        <v>522</v>
      </c>
      <c r="V5" s="123" t="s">
        <v>611</v>
      </c>
      <c r="W5" s="122" t="s">
        <v>610</v>
      </c>
      <c r="X5" s="121" t="s">
        <v>521</v>
      </c>
      <c r="Y5" s="120" t="s">
        <v>0</v>
      </c>
    </row>
    <row r="6" spans="1:25" s="1" customFormat="1" ht="163.5" customHeight="1" thickBot="1" x14ac:dyDescent="0.4">
      <c r="A6" s="119" t="s">
        <v>592</v>
      </c>
      <c r="B6" s="103" t="s">
        <v>43</v>
      </c>
      <c r="C6" s="103" t="s">
        <v>591</v>
      </c>
      <c r="D6" s="118" t="s">
        <v>590</v>
      </c>
      <c r="E6" s="103" t="s">
        <v>589</v>
      </c>
      <c r="F6" s="103" t="s">
        <v>588</v>
      </c>
      <c r="G6" s="104">
        <v>347.5</v>
      </c>
      <c r="H6" s="104" t="s">
        <v>587</v>
      </c>
      <c r="I6" s="102">
        <v>1500000</v>
      </c>
      <c r="J6" s="102">
        <v>7100000</v>
      </c>
      <c r="K6" s="102">
        <v>8325750</v>
      </c>
      <c r="L6" s="101">
        <v>23.281330000000001</v>
      </c>
      <c r="M6" s="94">
        <v>0</v>
      </c>
      <c r="N6" s="93" t="s">
        <v>566</v>
      </c>
      <c r="O6" s="92">
        <v>100</v>
      </c>
      <c r="P6" s="92" t="s">
        <v>392</v>
      </c>
      <c r="Q6" s="90">
        <f>IF(M6&gt;=1,30,IF(M6&gt;=0.7,25,IF(M6&gt;=0.5,15,IF(M6&gt;=0.3,5,0))))</f>
        <v>0</v>
      </c>
      <c r="R6" s="91">
        <f>IF(N6="no",0,IF(N6="yes",20))</f>
        <v>20</v>
      </c>
      <c r="S6" s="91">
        <f>IF(O6&gt;=66,25,IF(O6&gt;=51,20,IF(O6&gt;=31,10,0)))</f>
        <v>25</v>
      </c>
      <c r="T6" s="91">
        <f>IF(P6="low",0,IF(P6="med",10,IF(P6="high",25)))</f>
        <v>25</v>
      </c>
      <c r="U6" s="89">
        <f>SUM(Q6:T6)*0.25</f>
        <v>17.5</v>
      </c>
      <c r="V6" s="88">
        <f>L6+U6</f>
        <v>40.781329999999997</v>
      </c>
      <c r="W6" s="100" t="s">
        <v>586</v>
      </c>
      <c r="X6" s="86"/>
      <c r="Y6" s="85"/>
    </row>
    <row r="7" spans="1:25" s="1" customFormat="1" ht="132" customHeight="1" thickBot="1" x14ac:dyDescent="0.4">
      <c r="A7" s="106" t="s">
        <v>598</v>
      </c>
      <c r="B7" s="104" t="s">
        <v>50</v>
      </c>
      <c r="C7" s="104" t="s">
        <v>597</v>
      </c>
      <c r="D7" s="105" t="s">
        <v>596</v>
      </c>
      <c r="E7" s="104" t="s">
        <v>595</v>
      </c>
      <c r="F7" s="104" t="s">
        <v>594</v>
      </c>
      <c r="G7" s="104">
        <v>0</v>
      </c>
      <c r="H7" s="103">
        <v>139</v>
      </c>
      <c r="I7" s="102">
        <v>58422000</v>
      </c>
      <c r="J7" s="102">
        <v>311200000</v>
      </c>
      <c r="K7" s="102">
        <v>369622000</v>
      </c>
      <c r="L7" s="101">
        <v>24.459379999999999</v>
      </c>
      <c r="M7" s="94">
        <v>0</v>
      </c>
      <c r="N7" s="93" t="s">
        <v>566</v>
      </c>
      <c r="O7" s="92">
        <v>0</v>
      </c>
      <c r="P7" s="92" t="s">
        <v>392</v>
      </c>
      <c r="Q7" s="90">
        <f>IF(M7&gt;=1,30,IF(M7&gt;=0.7,25,IF(M7&gt;=0.5,15,IF(M7&gt;=0.3,5,0))))</f>
        <v>0</v>
      </c>
      <c r="R7" s="91">
        <f>IF(N7="no",0,IF(N7="yes",20))</f>
        <v>20</v>
      </c>
      <c r="S7" s="91">
        <f>IF(O7&gt;=66,25,IF(O7&gt;=51,20,IF(O7&gt;=31,10,0)))</f>
        <v>0</v>
      </c>
      <c r="T7" s="90">
        <f>IF(P7="low",0,IF(P7="med",10,IF(P7="high",25)))</f>
        <v>25</v>
      </c>
      <c r="U7" s="89">
        <f>SUM(Q7:T7)*0.25</f>
        <v>11.25</v>
      </c>
      <c r="V7" s="88">
        <f>L7+U7</f>
        <v>35.709379999999996</v>
      </c>
      <c r="W7" s="100" t="s">
        <v>593</v>
      </c>
      <c r="X7" s="86"/>
      <c r="Y7" s="85"/>
    </row>
    <row r="8" spans="1:25" s="1" customFormat="1" ht="132" hidden="1" customHeight="1" x14ac:dyDescent="0.25">
      <c r="A8" s="116" t="s">
        <v>602</v>
      </c>
      <c r="B8" s="115" t="s">
        <v>52</v>
      </c>
      <c r="C8" s="115" t="s">
        <v>601</v>
      </c>
      <c r="D8" s="77" t="s">
        <v>600</v>
      </c>
      <c r="E8" s="115" t="s">
        <v>599</v>
      </c>
      <c r="F8" s="115" t="s">
        <v>594</v>
      </c>
      <c r="G8" s="115" t="s">
        <v>587</v>
      </c>
      <c r="H8" s="115" t="s">
        <v>587</v>
      </c>
      <c r="I8" s="114">
        <v>680000</v>
      </c>
      <c r="J8" s="114">
        <v>15627000</v>
      </c>
      <c r="K8" s="114">
        <v>16307000</v>
      </c>
      <c r="L8" s="113">
        <v>24.459379999999999</v>
      </c>
      <c r="M8" s="112">
        <v>0</v>
      </c>
      <c r="N8" s="112">
        <v>0</v>
      </c>
      <c r="O8" s="111" t="s">
        <v>389</v>
      </c>
      <c r="P8" s="111" t="s">
        <v>392</v>
      </c>
      <c r="Q8" s="69">
        <f>IF(M8&gt;=1,30,IF(M8&gt;=0.7,25,IF(M8&gt;=0.5,15,IF(M8&gt;=0.3,5,0))))</f>
        <v>0</v>
      </c>
      <c r="R8" s="110">
        <v>25</v>
      </c>
      <c r="S8" s="69">
        <v>25</v>
      </c>
      <c r="T8" s="69">
        <f>IF(P8="low",0,IF(P8="med",10,IF(P8="high",25)))</f>
        <v>25</v>
      </c>
      <c r="U8" s="109">
        <f>SUM(Q8:T8)*0.25</f>
        <v>18.75</v>
      </c>
      <c r="V8" s="108">
        <f>L8+U8</f>
        <v>43.209379999999996</v>
      </c>
      <c r="W8" s="100" t="s">
        <v>593</v>
      </c>
      <c r="X8" s="2"/>
      <c r="Y8" s="107"/>
    </row>
    <row r="9" spans="1:25" s="1" customFormat="1" ht="160" thickBot="1" x14ac:dyDescent="0.4">
      <c r="A9" s="119" t="s">
        <v>609</v>
      </c>
      <c r="B9" s="103" t="s">
        <v>43</v>
      </c>
      <c r="C9" s="103" t="s">
        <v>591</v>
      </c>
      <c r="D9" s="118" t="s">
        <v>608</v>
      </c>
      <c r="E9" s="103" t="s">
        <v>607</v>
      </c>
      <c r="F9" s="103" t="s">
        <v>588</v>
      </c>
      <c r="G9" s="103">
        <v>321.5</v>
      </c>
      <c r="H9" s="103">
        <v>323.60000000000002</v>
      </c>
      <c r="I9" s="117">
        <v>0</v>
      </c>
      <c r="J9" s="102">
        <v>4000000</v>
      </c>
      <c r="K9" s="102">
        <v>2000000</v>
      </c>
      <c r="L9" s="101">
        <v>15.11951</v>
      </c>
      <c r="M9" s="94">
        <v>0</v>
      </c>
      <c r="N9" s="93" t="s">
        <v>566</v>
      </c>
      <c r="O9" s="92">
        <v>0</v>
      </c>
      <c r="P9" s="92" t="s">
        <v>524</v>
      </c>
      <c r="Q9" s="90">
        <f>IF(M9&gt;=1,30,IF(M9&gt;=0.7,25,IF(M9&gt;=0.5,15,IF(M9&gt;=0.3,5,0))))</f>
        <v>0</v>
      </c>
      <c r="R9" s="91">
        <f>IF(N9="no",0,IF(N9="yes",20))</f>
        <v>20</v>
      </c>
      <c r="S9" s="91">
        <f>IF(O9&gt;=66,25,IF(O9&gt;=51,20,IF(O9&gt;=31,10,0)))</f>
        <v>0</v>
      </c>
      <c r="T9" s="90">
        <f>IF(P9="low",0,IF(P9="med",10,IF(P9="high",25)))</f>
        <v>0</v>
      </c>
      <c r="U9" s="89">
        <f>SUM(Q9:T9)*0.25</f>
        <v>5</v>
      </c>
      <c r="V9" s="88">
        <f>L9+U9</f>
        <v>20.119509999999998</v>
      </c>
      <c r="W9" s="100" t="s">
        <v>603</v>
      </c>
      <c r="X9" s="86"/>
      <c r="Y9" s="85"/>
    </row>
    <row r="10" spans="1:25" s="1" customFormat="1" ht="158.25" customHeight="1" thickBot="1" x14ac:dyDescent="0.4">
      <c r="A10" s="99" t="s">
        <v>606</v>
      </c>
      <c r="B10" s="97" t="s">
        <v>43</v>
      </c>
      <c r="C10" s="97" t="s">
        <v>591</v>
      </c>
      <c r="D10" s="98" t="s">
        <v>605</v>
      </c>
      <c r="E10" s="97" t="s">
        <v>604</v>
      </c>
      <c r="F10" s="97" t="s">
        <v>588</v>
      </c>
      <c r="G10" s="97">
        <v>319.39999999999998</v>
      </c>
      <c r="H10" s="97">
        <v>323.10000000000002</v>
      </c>
      <c r="I10" s="257">
        <v>0</v>
      </c>
      <c r="J10" s="96">
        <v>2000000</v>
      </c>
      <c r="K10" s="96">
        <v>1000000</v>
      </c>
      <c r="L10" s="95">
        <v>13.01028</v>
      </c>
      <c r="M10" s="94">
        <v>0</v>
      </c>
      <c r="N10" s="93" t="s">
        <v>566</v>
      </c>
      <c r="O10" s="92">
        <v>0</v>
      </c>
      <c r="P10" s="92" t="s">
        <v>524</v>
      </c>
      <c r="Q10" s="90">
        <f>IF(M10&gt;=1,30,IF(M10&gt;=0.7,25,IF(M10&gt;=0.5,15,IF(M10&gt;=0.3,5,0))))</f>
        <v>0</v>
      </c>
      <c r="R10" s="91">
        <f>IF(N10="no",0,IF(N10="yes",20))</f>
        <v>20</v>
      </c>
      <c r="S10" s="91">
        <f>IF(O10&gt;=66,25,IF(O10&gt;=51,20,IF(O10&gt;=31,10,0)))</f>
        <v>0</v>
      </c>
      <c r="T10" s="90">
        <f>IF(P10="low",0,IF(P10="med",10,IF(P10="high",25)))</f>
        <v>0</v>
      </c>
      <c r="U10" s="89">
        <f>SUM(Q10:T10)*0.25</f>
        <v>5</v>
      </c>
      <c r="V10" s="88">
        <f>L10+U10</f>
        <v>18.010280000000002</v>
      </c>
      <c r="W10" s="87" t="s">
        <v>603</v>
      </c>
      <c r="X10" s="86"/>
      <c r="Y10" s="85"/>
    </row>
    <row r="11" spans="1:25" ht="15" thickTop="1" x14ac:dyDescent="0.35"/>
  </sheetData>
  <autoFilter ref="A5:Y10">
    <filterColumn colId="1">
      <filters>
        <filter val="Regional Impact"/>
        <filter val="Statewide Mobility"/>
      </filters>
    </filterColumn>
    <sortState ref="A6:Y10">
      <sortCondition descending="1" ref="V5:V10"/>
    </sortState>
  </autoFilter>
  <mergeCells count="1">
    <mergeCell ref="M3:P3"/>
  </mergeCells>
  <pageMargins left="0.7" right="0.7" top="0.75" bottom="0.75" header="0.3" footer="0.3"/>
  <pageSetup paperSize="3" scale="44"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B6:C10 F6:F10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12"/>
  <sheetViews>
    <sheetView zoomScale="60" zoomScaleNormal="60" workbookViewId="0"/>
  </sheetViews>
  <sheetFormatPr defaultColWidth="9.1796875" defaultRowHeight="14.5" x14ac:dyDescent="0.35"/>
  <cols>
    <col min="1" max="1" width="16.1796875" style="42" customWidth="1"/>
    <col min="2" max="2" width="34.1796875" style="46" bestFit="1" customWidth="1"/>
    <col min="3" max="3" width="14.1796875" style="42" customWidth="1"/>
    <col min="4" max="5" width="24.7265625" style="42" customWidth="1"/>
    <col min="6" max="6" width="26.1796875" style="42" customWidth="1"/>
    <col min="7" max="7" width="49" style="42" customWidth="1"/>
    <col min="8" max="8" width="26.1796875" style="42" customWidth="1"/>
    <col min="9" max="9" width="24.1796875" style="42" customWidth="1"/>
    <col min="10" max="12" width="15.1796875" style="81" customWidth="1"/>
    <col min="13" max="19" width="8.7265625" style="42" customWidth="1"/>
    <col min="20" max="20" width="10.54296875" style="42" bestFit="1" customWidth="1"/>
    <col min="21" max="21" width="12.7265625" style="42" bestFit="1" customWidth="1"/>
    <col min="22" max="22" width="18.7265625" style="45" bestFit="1" customWidth="1"/>
    <col min="23" max="23" width="10.54296875" style="42" bestFit="1" customWidth="1"/>
    <col min="24" max="24" width="8.7265625" style="42" customWidth="1"/>
    <col min="25" max="25" width="34.1796875" style="46" bestFit="1" customWidth="1"/>
    <col min="26" max="16384" width="9.1796875" style="42"/>
  </cols>
  <sheetData>
    <row r="1" spans="1:25" ht="15" x14ac:dyDescent="0.25">
      <c r="B1" s="42"/>
      <c r="C1" s="43"/>
      <c r="D1" s="43"/>
      <c r="E1" s="43"/>
      <c r="F1" s="43"/>
      <c r="G1" s="43"/>
      <c r="H1" s="43"/>
      <c r="I1" s="43"/>
      <c r="J1" s="44"/>
      <c r="K1" s="44"/>
      <c r="L1" s="44"/>
      <c r="M1" s="43"/>
      <c r="N1" s="43"/>
      <c r="U1"/>
    </row>
    <row r="3" spans="1:25" ht="15" x14ac:dyDescent="0.25">
      <c r="J3" s="44"/>
      <c r="K3" s="44"/>
      <c r="L3" s="44"/>
      <c r="M3" s="262" t="s">
        <v>325</v>
      </c>
      <c r="N3" s="263"/>
      <c r="O3" s="263"/>
      <c r="P3" s="263"/>
      <c r="R3" s="49" t="s">
        <v>326</v>
      </c>
      <c r="S3" s="135"/>
      <c r="U3" s="135"/>
    </row>
    <row r="4" spans="1:25" s="49" customFormat="1" ht="31.5" x14ac:dyDescent="0.5">
      <c r="A4" s="134" t="s">
        <v>800</v>
      </c>
      <c r="B4" s="48"/>
      <c r="J4" s="50"/>
      <c r="K4" s="50"/>
      <c r="L4" s="50"/>
      <c r="V4" s="51"/>
      <c r="Y4" s="48"/>
    </row>
    <row r="5" spans="1:25" s="62" customFormat="1" ht="172.5" customHeight="1" x14ac:dyDescent="0.3">
      <c r="A5" s="208" t="s">
        <v>799</v>
      </c>
      <c r="B5" s="208" t="s">
        <v>798</v>
      </c>
      <c r="C5" s="208" t="s">
        <v>797</v>
      </c>
      <c r="D5" s="209" t="s">
        <v>622</v>
      </c>
      <c r="E5" s="208" t="s">
        <v>796</v>
      </c>
      <c r="F5" s="208" t="s">
        <v>40</v>
      </c>
      <c r="G5" s="208" t="s">
        <v>621</v>
      </c>
      <c r="H5" s="207" t="s">
        <v>795</v>
      </c>
      <c r="I5" s="207" t="s">
        <v>794</v>
      </c>
      <c r="J5" s="207" t="s">
        <v>793</v>
      </c>
      <c r="K5" s="207" t="s">
        <v>792</v>
      </c>
      <c r="L5" s="206" t="s">
        <v>791</v>
      </c>
      <c r="M5" s="205" t="s">
        <v>790</v>
      </c>
      <c r="N5" s="205" t="s">
        <v>561</v>
      </c>
      <c r="O5" s="205" t="s">
        <v>789</v>
      </c>
      <c r="P5" s="205" t="s">
        <v>391</v>
      </c>
      <c r="Q5" s="204" t="s">
        <v>327</v>
      </c>
      <c r="R5" s="204" t="s">
        <v>562</v>
      </c>
      <c r="S5" s="204" t="s">
        <v>563</v>
      </c>
      <c r="T5" s="204" t="s">
        <v>191</v>
      </c>
      <c r="U5" s="203" t="s">
        <v>564</v>
      </c>
      <c r="V5" s="202" t="s">
        <v>611</v>
      </c>
      <c r="W5" s="201" t="s">
        <v>610</v>
      </c>
      <c r="X5" s="200" t="s">
        <v>521</v>
      </c>
      <c r="Y5" s="199" t="s">
        <v>0</v>
      </c>
    </row>
    <row r="6" spans="1:25" s="1" customFormat="1" ht="108" customHeight="1" x14ac:dyDescent="0.35">
      <c r="A6" s="190" t="s">
        <v>788</v>
      </c>
      <c r="B6" s="190" t="s">
        <v>787</v>
      </c>
      <c r="C6" s="191">
        <v>9</v>
      </c>
      <c r="D6" s="190" t="s">
        <v>770</v>
      </c>
      <c r="E6" s="190" t="s">
        <v>769</v>
      </c>
      <c r="F6" s="190" t="s">
        <v>50</v>
      </c>
      <c r="G6" s="190" t="s">
        <v>786</v>
      </c>
      <c r="H6" s="189">
        <v>80000</v>
      </c>
      <c r="I6" s="189">
        <v>8000</v>
      </c>
      <c r="J6" s="189">
        <v>8000</v>
      </c>
      <c r="K6" s="189">
        <v>64000</v>
      </c>
      <c r="L6" s="188">
        <v>10.83</v>
      </c>
      <c r="M6" s="187">
        <v>0</v>
      </c>
      <c r="N6" s="186" t="s">
        <v>566</v>
      </c>
      <c r="O6" s="185">
        <v>0</v>
      </c>
      <c r="P6" s="185" t="s">
        <v>392</v>
      </c>
      <c r="Q6" s="184">
        <f t="shared" ref="Q6:Q11" si="0">IF(M6&gt;=1,30,IF(M6&gt;=0.7,25,IF(M6&gt;=0.5,15,IF(M6&gt;=0.3,5,0))))</f>
        <v>0</v>
      </c>
      <c r="R6" s="184">
        <f t="shared" ref="R6:R11" si="1">IF(N6="no",0,IF(N6="yes",20))</f>
        <v>20</v>
      </c>
      <c r="S6" s="184">
        <f t="shared" ref="S6:S11" si="2">IF(O6&gt;=66,25,IF(O6&gt;=51,20,IF(O6&gt;=31,10,0)))</f>
        <v>0</v>
      </c>
      <c r="T6" s="184">
        <f t="shared" ref="T6:T11" si="3">IF(P6="low",0,IF(P6="med",10,IF(P6="high",25)))</f>
        <v>25</v>
      </c>
      <c r="U6" s="183">
        <f t="shared" ref="U6:U11" si="4">SUM(Q6:T6)*0.15</f>
        <v>6.75</v>
      </c>
      <c r="V6" s="182">
        <f t="shared" ref="V6:V11" si="5">L6+U6</f>
        <v>17.579999999999998</v>
      </c>
      <c r="W6" s="181" t="s">
        <v>767</v>
      </c>
      <c r="X6" s="180">
        <v>100</v>
      </c>
      <c r="Y6" s="179"/>
    </row>
    <row r="7" spans="1:25" s="1" customFormat="1" ht="77.25" customHeight="1" x14ac:dyDescent="0.35">
      <c r="A7" s="190" t="s">
        <v>785</v>
      </c>
      <c r="B7" s="190" t="s">
        <v>784</v>
      </c>
      <c r="C7" s="191">
        <v>9</v>
      </c>
      <c r="D7" s="190" t="s">
        <v>770</v>
      </c>
      <c r="E7" s="190" t="s">
        <v>774</v>
      </c>
      <c r="F7" s="190" t="s">
        <v>50</v>
      </c>
      <c r="G7" s="190" t="s">
        <v>783</v>
      </c>
      <c r="H7" s="189">
        <v>400000</v>
      </c>
      <c r="I7" s="189">
        <v>40000</v>
      </c>
      <c r="J7" s="189">
        <v>40000</v>
      </c>
      <c r="K7" s="189">
        <v>320000</v>
      </c>
      <c r="L7" s="188">
        <v>8.58</v>
      </c>
      <c r="M7" s="187">
        <v>0</v>
      </c>
      <c r="N7" s="186" t="s">
        <v>566</v>
      </c>
      <c r="O7" s="185">
        <v>0</v>
      </c>
      <c r="P7" s="185" t="s">
        <v>392</v>
      </c>
      <c r="Q7" s="184">
        <f t="shared" si="0"/>
        <v>0</v>
      </c>
      <c r="R7" s="184">
        <f t="shared" si="1"/>
        <v>20</v>
      </c>
      <c r="S7" s="184">
        <f t="shared" si="2"/>
        <v>0</v>
      </c>
      <c r="T7" s="184">
        <f t="shared" si="3"/>
        <v>25</v>
      </c>
      <c r="U7" s="183">
        <f t="shared" si="4"/>
        <v>6.75</v>
      </c>
      <c r="V7" s="182">
        <f t="shared" si="5"/>
        <v>15.33</v>
      </c>
      <c r="W7" s="181" t="s">
        <v>767</v>
      </c>
      <c r="X7" s="180">
        <v>100</v>
      </c>
      <c r="Y7" s="179"/>
    </row>
    <row r="8" spans="1:25" s="1" customFormat="1" ht="88.5" customHeight="1" x14ac:dyDescent="0.35">
      <c r="A8" s="190" t="s">
        <v>782</v>
      </c>
      <c r="B8" s="190" t="s">
        <v>781</v>
      </c>
      <c r="C8" s="191">
        <v>9</v>
      </c>
      <c r="D8" s="190" t="s">
        <v>770</v>
      </c>
      <c r="E8" s="190" t="s">
        <v>774</v>
      </c>
      <c r="F8" s="190" t="s">
        <v>50</v>
      </c>
      <c r="G8" s="190" t="s">
        <v>780</v>
      </c>
      <c r="H8" s="189">
        <v>400000</v>
      </c>
      <c r="I8" s="189">
        <v>40000</v>
      </c>
      <c r="J8" s="189">
        <v>40000</v>
      </c>
      <c r="K8" s="189">
        <v>320000</v>
      </c>
      <c r="L8" s="188">
        <v>8.58</v>
      </c>
      <c r="M8" s="187">
        <v>0</v>
      </c>
      <c r="N8" s="186" t="s">
        <v>566</v>
      </c>
      <c r="O8" s="185">
        <v>0</v>
      </c>
      <c r="P8" s="185" t="s">
        <v>392</v>
      </c>
      <c r="Q8" s="184">
        <f t="shared" si="0"/>
        <v>0</v>
      </c>
      <c r="R8" s="184">
        <f t="shared" si="1"/>
        <v>20</v>
      </c>
      <c r="S8" s="184">
        <f t="shared" si="2"/>
        <v>0</v>
      </c>
      <c r="T8" s="184">
        <f t="shared" si="3"/>
        <v>25</v>
      </c>
      <c r="U8" s="183">
        <f t="shared" si="4"/>
        <v>6.75</v>
      </c>
      <c r="V8" s="182">
        <f t="shared" si="5"/>
        <v>15.33</v>
      </c>
      <c r="W8" s="181" t="s">
        <v>767</v>
      </c>
      <c r="X8" s="180">
        <v>100</v>
      </c>
      <c r="Y8" s="179"/>
    </row>
    <row r="9" spans="1:25" s="1" customFormat="1" ht="85.5" customHeight="1" x14ac:dyDescent="0.35">
      <c r="A9" s="190" t="s">
        <v>779</v>
      </c>
      <c r="B9" s="190" t="s">
        <v>778</v>
      </c>
      <c r="C9" s="191">
        <v>9</v>
      </c>
      <c r="D9" s="190" t="s">
        <v>770</v>
      </c>
      <c r="E9" s="190" t="s">
        <v>774</v>
      </c>
      <c r="F9" s="190" t="s">
        <v>50</v>
      </c>
      <c r="G9" s="190" t="s">
        <v>777</v>
      </c>
      <c r="H9" s="189">
        <v>400000</v>
      </c>
      <c r="I9" s="189">
        <v>40000</v>
      </c>
      <c r="J9" s="189">
        <v>40000</v>
      </c>
      <c r="K9" s="189">
        <v>320000</v>
      </c>
      <c r="L9" s="188">
        <v>7.14</v>
      </c>
      <c r="M9" s="187">
        <v>0</v>
      </c>
      <c r="N9" s="186" t="s">
        <v>566</v>
      </c>
      <c r="O9" s="185">
        <v>0</v>
      </c>
      <c r="P9" s="185" t="s">
        <v>392</v>
      </c>
      <c r="Q9" s="184">
        <f t="shared" si="0"/>
        <v>0</v>
      </c>
      <c r="R9" s="184">
        <f t="shared" si="1"/>
        <v>20</v>
      </c>
      <c r="S9" s="184">
        <f t="shared" si="2"/>
        <v>0</v>
      </c>
      <c r="T9" s="184">
        <f t="shared" si="3"/>
        <v>25</v>
      </c>
      <c r="U9" s="183">
        <f t="shared" si="4"/>
        <v>6.75</v>
      </c>
      <c r="V9" s="182">
        <f t="shared" si="5"/>
        <v>13.89</v>
      </c>
      <c r="W9" s="181" t="s">
        <v>767</v>
      </c>
      <c r="X9" s="180"/>
      <c r="Y9" s="179"/>
    </row>
    <row r="10" spans="1:25" s="1" customFormat="1" ht="77.25" customHeight="1" x14ac:dyDescent="0.35">
      <c r="A10" s="197" t="s">
        <v>776</v>
      </c>
      <c r="B10" s="197" t="s">
        <v>775</v>
      </c>
      <c r="C10" s="198">
        <v>9</v>
      </c>
      <c r="D10" s="197" t="s">
        <v>770</v>
      </c>
      <c r="E10" s="197" t="s">
        <v>774</v>
      </c>
      <c r="F10" s="197" t="s">
        <v>50</v>
      </c>
      <c r="G10" s="197" t="s">
        <v>773</v>
      </c>
      <c r="H10" s="196">
        <v>400000</v>
      </c>
      <c r="I10" s="196">
        <v>40000</v>
      </c>
      <c r="J10" s="196">
        <v>40000</v>
      </c>
      <c r="K10" s="196">
        <v>320000</v>
      </c>
      <c r="L10" s="195">
        <v>7.14</v>
      </c>
      <c r="M10" s="194">
        <v>0</v>
      </c>
      <c r="N10" s="186" t="s">
        <v>566</v>
      </c>
      <c r="O10" s="193">
        <v>0</v>
      </c>
      <c r="P10" s="193" t="s">
        <v>392</v>
      </c>
      <c r="Q10" s="192">
        <f t="shared" si="0"/>
        <v>0</v>
      </c>
      <c r="R10" s="184">
        <f t="shared" si="1"/>
        <v>20</v>
      </c>
      <c r="S10" s="184">
        <f t="shared" si="2"/>
        <v>0</v>
      </c>
      <c r="T10" s="192">
        <f t="shared" si="3"/>
        <v>25</v>
      </c>
      <c r="U10" s="183">
        <f t="shared" si="4"/>
        <v>6.75</v>
      </c>
      <c r="V10" s="182">
        <f t="shared" si="5"/>
        <v>13.89</v>
      </c>
      <c r="W10" s="181" t="s">
        <v>767</v>
      </c>
      <c r="X10" s="180"/>
      <c r="Y10" s="77"/>
    </row>
    <row r="11" spans="1:25" ht="69.75" customHeight="1" x14ac:dyDescent="0.35">
      <c r="A11" s="190" t="s">
        <v>772</v>
      </c>
      <c r="B11" s="190" t="s">
        <v>771</v>
      </c>
      <c r="C11" s="191">
        <v>9</v>
      </c>
      <c r="D11" s="190" t="s">
        <v>770</v>
      </c>
      <c r="E11" s="190" t="s">
        <v>769</v>
      </c>
      <c r="F11" s="190" t="s">
        <v>50</v>
      </c>
      <c r="G11" s="190" t="s">
        <v>768</v>
      </c>
      <c r="H11" s="189">
        <v>62500</v>
      </c>
      <c r="I11" s="189">
        <v>6250</v>
      </c>
      <c r="J11" s="189">
        <v>6250</v>
      </c>
      <c r="K11" s="189">
        <v>50000</v>
      </c>
      <c r="L11" s="188">
        <v>4.97</v>
      </c>
      <c r="M11" s="187">
        <v>0</v>
      </c>
      <c r="N11" s="186" t="s">
        <v>566</v>
      </c>
      <c r="O11" s="185">
        <v>0</v>
      </c>
      <c r="P11" s="185" t="s">
        <v>392</v>
      </c>
      <c r="Q11" s="184">
        <f t="shared" si="0"/>
        <v>0</v>
      </c>
      <c r="R11" s="184">
        <f t="shared" si="1"/>
        <v>20</v>
      </c>
      <c r="S11" s="184">
        <f t="shared" si="2"/>
        <v>0</v>
      </c>
      <c r="T11" s="184">
        <f t="shared" si="3"/>
        <v>25</v>
      </c>
      <c r="U11" s="183">
        <f t="shared" si="4"/>
        <v>6.75</v>
      </c>
      <c r="V11" s="182">
        <f t="shared" si="5"/>
        <v>11.719999999999999</v>
      </c>
      <c r="W11" s="181" t="s">
        <v>767</v>
      </c>
      <c r="X11" s="180"/>
      <c r="Y11" s="179"/>
    </row>
    <row r="12" spans="1:25" ht="54" customHeight="1" x14ac:dyDescent="0.35">
      <c r="A12" s="178"/>
      <c r="B12" s="177"/>
      <c r="C12" s="177"/>
      <c r="D12" s="177"/>
      <c r="J12" s="176"/>
      <c r="K12" s="176"/>
      <c r="L12" s="176"/>
    </row>
  </sheetData>
  <autoFilter ref="A5:Y11">
    <sortState ref="A6:Y11">
      <sortCondition descending="1" ref="V5:V11"/>
    </sortState>
  </autoFilter>
  <mergeCells count="1">
    <mergeCell ref="M3:P3"/>
  </mergeCells>
  <dataValidations count="1">
    <dataValidation type="list" allowBlank="1" showInputMessage="1" showErrorMessage="1" sqref="W6:W11">
      <formula1>#REF!</formula1>
    </dataValidation>
  </dataValidations>
  <pageMargins left="0.7" right="0.7" top="0.75" bottom="0.75" header="0.3" footer="0.3"/>
  <pageSetup paperSize="3" scale="45"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B6:C10 F6:F10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V119"/>
  <sheetViews>
    <sheetView tabSelected="1" topLeftCell="I55" zoomScale="60" zoomScaleNormal="60" workbookViewId="0">
      <selection activeCell="W58" sqref="W58"/>
    </sheetView>
  </sheetViews>
  <sheetFormatPr defaultColWidth="9.1796875" defaultRowHeight="14.5" x14ac:dyDescent="0.35"/>
  <cols>
    <col min="1" max="1" width="17.453125" style="1" customWidth="1"/>
    <col min="2" max="2" width="23.1796875" style="17" customWidth="1"/>
    <col min="3" max="3" width="16" style="1" customWidth="1"/>
    <col min="4" max="4" width="22.7265625" style="1" customWidth="1"/>
    <col min="5" max="6" width="24.7265625" style="1" customWidth="1"/>
    <col min="7" max="7" width="34.1796875" style="1" customWidth="1"/>
    <col min="8" max="8" width="15.1796875" style="29" customWidth="1"/>
    <col min="9" max="9" width="15.1796875" style="1" bestFit="1" customWidth="1"/>
    <col min="10" max="16" width="8.7265625" style="1" customWidth="1"/>
    <col min="17" max="17" width="10.54296875" style="1" bestFit="1" customWidth="1"/>
    <col min="18" max="18" width="10.81640625" style="1" customWidth="1"/>
    <col min="19" max="19" width="11.7265625" style="16" customWidth="1"/>
    <col min="20" max="20" width="14" style="1" customWidth="1"/>
    <col min="21" max="21" width="8.7265625" style="1" customWidth="1"/>
    <col min="22" max="22" width="34.1796875" style="17" bestFit="1" customWidth="1"/>
    <col min="23" max="16384" width="9.1796875" style="1"/>
  </cols>
  <sheetData>
    <row r="1" spans="1:22" ht="15" x14ac:dyDescent="0.25">
      <c r="B1" s="1"/>
      <c r="C1" s="13"/>
      <c r="D1" s="13"/>
      <c r="E1" s="13"/>
      <c r="F1" s="13"/>
      <c r="G1" s="13"/>
      <c r="H1" s="14"/>
      <c r="I1" s="13"/>
      <c r="J1" s="13"/>
      <c r="K1" s="13"/>
      <c r="R1" s="15"/>
    </row>
    <row r="3" spans="1:22" ht="105" x14ac:dyDescent="0.4">
      <c r="B3" s="84" t="s">
        <v>585</v>
      </c>
      <c r="C3" s="83" t="s">
        <v>584</v>
      </c>
      <c r="H3" s="14"/>
      <c r="J3" s="264" t="s">
        <v>325</v>
      </c>
      <c r="K3" s="265"/>
      <c r="L3" s="265"/>
      <c r="M3" s="265"/>
      <c r="O3" s="18" t="s">
        <v>326</v>
      </c>
      <c r="P3" s="19"/>
      <c r="R3" s="19"/>
    </row>
    <row r="4" spans="1:22" s="18" customFormat="1" ht="32.25" thickBot="1" x14ac:dyDescent="0.55000000000000004">
      <c r="A4" s="20" t="s">
        <v>525</v>
      </c>
      <c r="B4" s="21"/>
      <c r="H4" s="22"/>
      <c r="S4" s="23"/>
      <c r="V4" s="21"/>
    </row>
    <row r="5" spans="1:22" s="24" customFormat="1" ht="243" customHeight="1" x14ac:dyDescent="0.35">
      <c r="A5" s="7" t="s">
        <v>39</v>
      </c>
      <c r="B5" s="7" t="s">
        <v>40</v>
      </c>
      <c r="C5" s="7" t="s">
        <v>41</v>
      </c>
      <c r="D5" s="7" t="s">
        <v>42</v>
      </c>
      <c r="E5" s="7" t="s">
        <v>192</v>
      </c>
      <c r="F5" s="7" t="s">
        <v>193</v>
      </c>
      <c r="G5" s="7" t="s">
        <v>520</v>
      </c>
      <c r="H5" s="5" t="s">
        <v>386</v>
      </c>
      <c r="I5" s="8" t="s">
        <v>518</v>
      </c>
      <c r="J5" s="11" t="s">
        <v>387</v>
      </c>
      <c r="K5" s="12" t="s">
        <v>388</v>
      </c>
      <c r="L5" s="12" t="s">
        <v>393</v>
      </c>
      <c r="M5" s="12" t="s">
        <v>391</v>
      </c>
      <c r="N5" s="9" t="s">
        <v>327</v>
      </c>
      <c r="O5" s="10" t="s">
        <v>328</v>
      </c>
      <c r="P5" s="10" t="s">
        <v>329</v>
      </c>
      <c r="Q5" s="10" t="s">
        <v>191</v>
      </c>
      <c r="R5" s="35" t="s">
        <v>522</v>
      </c>
      <c r="S5" s="36" t="s">
        <v>519</v>
      </c>
      <c r="T5" s="40" t="s">
        <v>547</v>
      </c>
      <c r="U5" s="30" t="s">
        <v>521</v>
      </c>
      <c r="V5" s="31" t="s">
        <v>0</v>
      </c>
    </row>
    <row r="6" spans="1:22" ht="90.75" customHeight="1" x14ac:dyDescent="0.35">
      <c r="A6" s="25" t="s">
        <v>1</v>
      </c>
      <c r="B6" s="26" t="s">
        <v>43</v>
      </c>
      <c r="C6" s="25" t="s">
        <v>46</v>
      </c>
      <c r="D6" s="25" t="s">
        <v>47</v>
      </c>
      <c r="E6" s="25" t="s">
        <v>194</v>
      </c>
      <c r="F6" s="25" t="s">
        <v>195</v>
      </c>
      <c r="G6" s="25" t="s">
        <v>421</v>
      </c>
      <c r="H6" s="5">
        <v>26.306638802736536</v>
      </c>
      <c r="I6" s="27">
        <v>63240000</v>
      </c>
      <c r="J6" s="32">
        <v>1</v>
      </c>
      <c r="K6" s="32">
        <v>80.3</v>
      </c>
      <c r="L6" s="33" t="s">
        <v>390</v>
      </c>
      <c r="M6" s="33" t="s">
        <v>392</v>
      </c>
      <c r="N6" s="34">
        <f t="shared" ref="N6:N37" si="0">IF(J6&gt;=1,30,IF(J6&gt;=0.7,25,IF(J6&gt;=0.5,15,IF(J6&gt;=0.3,5,0))))</f>
        <v>30</v>
      </c>
      <c r="O6" s="34">
        <f t="shared" ref="O6:O37" si="1">IF(K6&gt;=66,25,IF(K6&gt;=51,20,IF(K6&gt;=31,10,0)))</f>
        <v>25</v>
      </c>
      <c r="P6" s="34">
        <f t="shared" ref="P6:P37" si="2">IF(L6="Min",0,IF(L6="Strong",20))</f>
        <v>20</v>
      </c>
      <c r="Q6" s="34">
        <f t="shared" ref="Q6:Q37" si="3">IF(M6="low",0,IF(M6="med",10,IF(M6="high",25)))</f>
        <v>25</v>
      </c>
      <c r="R6" s="4">
        <f t="shared" ref="R6:R37" si="4">SUM(N6:Q6)*0.25</f>
        <v>25</v>
      </c>
      <c r="S6" s="37">
        <f t="shared" ref="S6:S37" si="5">H6+R6</f>
        <v>51.306638802736536</v>
      </c>
      <c r="T6" s="39" t="s">
        <v>551</v>
      </c>
      <c r="U6" s="2"/>
      <c r="V6" s="28" t="s">
        <v>526</v>
      </c>
    </row>
    <row r="7" spans="1:22" ht="88.5" customHeight="1" x14ac:dyDescent="0.35">
      <c r="A7" s="25" t="s">
        <v>2</v>
      </c>
      <c r="B7" s="26" t="s">
        <v>50</v>
      </c>
      <c r="C7" s="25" t="s">
        <v>44</v>
      </c>
      <c r="D7" s="25" t="s">
        <v>51</v>
      </c>
      <c r="E7" s="25" t="s">
        <v>462</v>
      </c>
      <c r="F7" s="25" t="s">
        <v>196</v>
      </c>
      <c r="G7" s="25" t="s">
        <v>463</v>
      </c>
      <c r="H7" s="5">
        <v>26.585362806603204</v>
      </c>
      <c r="I7" s="27">
        <v>1254000</v>
      </c>
      <c r="J7" s="32">
        <v>1.21</v>
      </c>
      <c r="K7" s="32">
        <v>61.49</v>
      </c>
      <c r="L7" s="33" t="s">
        <v>390</v>
      </c>
      <c r="M7" s="33" t="s">
        <v>523</v>
      </c>
      <c r="N7" s="34">
        <f t="shared" si="0"/>
        <v>30</v>
      </c>
      <c r="O7" s="34">
        <f t="shared" si="1"/>
        <v>20</v>
      </c>
      <c r="P7" s="34">
        <f t="shared" si="2"/>
        <v>20</v>
      </c>
      <c r="Q7" s="34">
        <f t="shared" si="3"/>
        <v>10</v>
      </c>
      <c r="R7" s="4">
        <f t="shared" si="4"/>
        <v>20</v>
      </c>
      <c r="S7" s="37">
        <f t="shared" si="5"/>
        <v>46.5853628066032</v>
      </c>
      <c r="T7" s="39" t="s">
        <v>553</v>
      </c>
      <c r="U7" s="2">
        <v>100</v>
      </c>
      <c r="V7" s="28"/>
    </row>
    <row r="8" spans="1:22" ht="57.75" customHeight="1" thickBot="1" x14ac:dyDescent="0.4">
      <c r="A8" s="25" t="s">
        <v>486</v>
      </c>
      <c r="B8" s="26" t="s">
        <v>43</v>
      </c>
      <c r="C8" s="25" t="s">
        <v>487</v>
      </c>
      <c r="D8" s="25" t="s">
        <v>488</v>
      </c>
      <c r="E8" s="25" t="s">
        <v>489</v>
      </c>
      <c r="F8" s="25" t="s">
        <v>255</v>
      </c>
      <c r="G8" s="25" t="s">
        <v>490</v>
      </c>
      <c r="H8" s="5">
        <v>21.925782315122476</v>
      </c>
      <c r="I8" s="27">
        <v>305216500</v>
      </c>
      <c r="J8" s="32">
        <v>0.79</v>
      </c>
      <c r="K8" s="32">
        <v>68.040000000000006</v>
      </c>
      <c r="L8" s="33" t="s">
        <v>390</v>
      </c>
      <c r="M8" s="33" t="s">
        <v>392</v>
      </c>
      <c r="N8" s="34">
        <f t="shared" si="0"/>
        <v>25</v>
      </c>
      <c r="O8" s="34">
        <f t="shared" si="1"/>
        <v>25</v>
      </c>
      <c r="P8" s="34">
        <f t="shared" si="2"/>
        <v>20</v>
      </c>
      <c r="Q8" s="34">
        <f t="shared" si="3"/>
        <v>25</v>
      </c>
      <c r="R8" s="4">
        <f t="shared" si="4"/>
        <v>23.75</v>
      </c>
      <c r="S8" s="37">
        <f t="shared" si="5"/>
        <v>45.675782315122476</v>
      </c>
      <c r="T8" s="39" t="s">
        <v>551</v>
      </c>
      <c r="U8" s="2"/>
      <c r="V8" s="6" t="s">
        <v>526</v>
      </c>
    </row>
    <row r="9" spans="1:22" ht="51" customHeight="1" x14ac:dyDescent="0.35">
      <c r="A9" s="25" t="s">
        <v>13</v>
      </c>
      <c r="B9" s="26" t="s">
        <v>43</v>
      </c>
      <c r="C9" s="25" t="s">
        <v>66</v>
      </c>
      <c r="D9" s="25" t="s">
        <v>67</v>
      </c>
      <c r="E9" s="25" t="s">
        <v>211</v>
      </c>
      <c r="F9" s="25" t="s">
        <v>212</v>
      </c>
      <c r="G9" s="25" t="s">
        <v>402</v>
      </c>
      <c r="H9" s="5">
        <v>21.548047729341302</v>
      </c>
      <c r="I9" s="27">
        <v>66585000</v>
      </c>
      <c r="J9" s="32">
        <v>0.79</v>
      </c>
      <c r="K9" s="32">
        <v>68.040000000000006</v>
      </c>
      <c r="L9" s="33" t="s">
        <v>390</v>
      </c>
      <c r="M9" s="33" t="s">
        <v>392</v>
      </c>
      <c r="N9" s="34">
        <f t="shared" si="0"/>
        <v>25</v>
      </c>
      <c r="O9" s="34">
        <f t="shared" si="1"/>
        <v>25</v>
      </c>
      <c r="P9" s="34">
        <f t="shared" si="2"/>
        <v>20</v>
      </c>
      <c r="Q9" s="34">
        <f t="shared" si="3"/>
        <v>25</v>
      </c>
      <c r="R9" s="4">
        <f t="shared" si="4"/>
        <v>23.75</v>
      </c>
      <c r="S9" s="37">
        <f t="shared" si="5"/>
        <v>45.298047729341306</v>
      </c>
      <c r="T9" s="39" t="s">
        <v>551</v>
      </c>
      <c r="U9" s="2"/>
      <c r="V9" s="28" t="s">
        <v>526</v>
      </c>
    </row>
    <row r="10" spans="1:22" ht="51" customHeight="1" x14ac:dyDescent="0.35">
      <c r="A10" s="25" t="s">
        <v>14</v>
      </c>
      <c r="B10" s="26" t="s">
        <v>43</v>
      </c>
      <c r="C10" s="25" t="s">
        <v>68</v>
      </c>
      <c r="D10" s="25" t="s">
        <v>67</v>
      </c>
      <c r="E10" s="25" t="s">
        <v>212</v>
      </c>
      <c r="F10" s="25" t="s">
        <v>213</v>
      </c>
      <c r="G10" s="25" t="s">
        <v>402</v>
      </c>
      <c r="H10" s="5">
        <v>21.548047729341302</v>
      </c>
      <c r="I10" s="27">
        <v>202600000</v>
      </c>
      <c r="J10" s="32">
        <v>0.79</v>
      </c>
      <c r="K10" s="32">
        <v>68.040000000000006</v>
      </c>
      <c r="L10" s="33" t="s">
        <v>390</v>
      </c>
      <c r="M10" s="33" t="s">
        <v>392</v>
      </c>
      <c r="N10" s="34">
        <f t="shared" si="0"/>
        <v>25</v>
      </c>
      <c r="O10" s="34">
        <f t="shared" si="1"/>
        <v>25</v>
      </c>
      <c r="P10" s="34">
        <f t="shared" si="2"/>
        <v>20</v>
      </c>
      <c r="Q10" s="34">
        <f t="shared" si="3"/>
        <v>25</v>
      </c>
      <c r="R10" s="4">
        <f t="shared" si="4"/>
        <v>23.75</v>
      </c>
      <c r="S10" s="37">
        <f t="shared" si="5"/>
        <v>45.298047729341306</v>
      </c>
      <c r="T10" s="39" t="s">
        <v>551</v>
      </c>
      <c r="U10" s="2"/>
      <c r="V10" s="28" t="s">
        <v>526</v>
      </c>
    </row>
    <row r="11" spans="1:22" ht="42" x14ac:dyDescent="0.35">
      <c r="A11" s="25" t="s">
        <v>15</v>
      </c>
      <c r="B11" s="26" t="s">
        <v>43</v>
      </c>
      <c r="C11" s="25" t="s">
        <v>69</v>
      </c>
      <c r="D11" s="25" t="s">
        <v>67</v>
      </c>
      <c r="E11" s="25" t="s">
        <v>209</v>
      </c>
      <c r="F11" s="25" t="s">
        <v>211</v>
      </c>
      <c r="G11" s="25" t="s">
        <v>402</v>
      </c>
      <c r="H11" s="5">
        <v>21.548047729341302</v>
      </c>
      <c r="I11" s="27">
        <v>65710000</v>
      </c>
      <c r="J11" s="32">
        <v>0.79</v>
      </c>
      <c r="K11" s="32">
        <v>68.040000000000006</v>
      </c>
      <c r="L11" s="33" t="s">
        <v>390</v>
      </c>
      <c r="M11" s="33" t="s">
        <v>392</v>
      </c>
      <c r="N11" s="34">
        <f t="shared" si="0"/>
        <v>25</v>
      </c>
      <c r="O11" s="34">
        <f t="shared" si="1"/>
        <v>25</v>
      </c>
      <c r="P11" s="34">
        <f t="shared" si="2"/>
        <v>20</v>
      </c>
      <c r="Q11" s="34">
        <f t="shared" si="3"/>
        <v>25</v>
      </c>
      <c r="R11" s="4">
        <f t="shared" si="4"/>
        <v>23.75</v>
      </c>
      <c r="S11" s="37">
        <f t="shared" si="5"/>
        <v>45.298047729341306</v>
      </c>
      <c r="T11" s="39" t="s">
        <v>551</v>
      </c>
      <c r="U11" s="2"/>
      <c r="V11" s="28" t="s">
        <v>526</v>
      </c>
    </row>
    <row r="12" spans="1:22" ht="51" customHeight="1" thickBot="1" x14ac:dyDescent="0.4">
      <c r="A12" s="25" t="s">
        <v>16</v>
      </c>
      <c r="B12" s="26" t="s">
        <v>43</v>
      </c>
      <c r="C12" s="25" t="s">
        <v>70</v>
      </c>
      <c r="D12" s="25" t="s">
        <v>67</v>
      </c>
      <c r="E12" s="25" t="s">
        <v>211</v>
      </c>
      <c r="F12" s="25" t="s">
        <v>214</v>
      </c>
      <c r="G12" s="25" t="s">
        <v>402</v>
      </c>
      <c r="H12" s="5">
        <v>21.548047729341302</v>
      </c>
      <c r="I12" s="27">
        <v>100900000</v>
      </c>
      <c r="J12" s="32">
        <v>0.79</v>
      </c>
      <c r="K12" s="32">
        <v>68.040000000000006</v>
      </c>
      <c r="L12" s="33" t="s">
        <v>390</v>
      </c>
      <c r="M12" s="33" t="s">
        <v>392</v>
      </c>
      <c r="N12" s="34">
        <f t="shared" si="0"/>
        <v>25</v>
      </c>
      <c r="O12" s="34">
        <f t="shared" si="1"/>
        <v>25</v>
      </c>
      <c r="P12" s="34">
        <f t="shared" si="2"/>
        <v>20</v>
      </c>
      <c r="Q12" s="34">
        <f t="shared" si="3"/>
        <v>25</v>
      </c>
      <c r="R12" s="4">
        <f t="shared" si="4"/>
        <v>23.75</v>
      </c>
      <c r="S12" s="37">
        <f t="shared" si="5"/>
        <v>45.298047729341306</v>
      </c>
      <c r="T12" s="39" t="s">
        <v>551</v>
      </c>
      <c r="U12" s="2"/>
      <c r="V12" s="6" t="s">
        <v>526</v>
      </c>
    </row>
    <row r="13" spans="1:22" ht="51" customHeight="1" thickBot="1" x14ac:dyDescent="0.4">
      <c r="A13" s="25" t="s">
        <v>17</v>
      </c>
      <c r="B13" s="26" t="s">
        <v>43</v>
      </c>
      <c r="C13" s="25" t="s">
        <v>71</v>
      </c>
      <c r="D13" s="25" t="s">
        <v>67</v>
      </c>
      <c r="E13" s="25" t="s">
        <v>214</v>
      </c>
      <c r="F13" s="25" t="s">
        <v>215</v>
      </c>
      <c r="G13" s="25" t="s">
        <v>402</v>
      </c>
      <c r="H13" s="5">
        <v>21.548047729341302</v>
      </c>
      <c r="I13" s="27">
        <v>81910000</v>
      </c>
      <c r="J13" s="32">
        <v>0.79</v>
      </c>
      <c r="K13" s="32">
        <v>68.040000000000006</v>
      </c>
      <c r="L13" s="33" t="s">
        <v>390</v>
      </c>
      <c r="M13" s="33" t="s">
        <v>392</v>
      </c>
      <c r="N13" s="34">
        <f t="shared" si="0"/>
        <v>25</v>
      </c>
      <c r="O13" s="34">
        <f t="shared" si="1"/>
        <v>25</v>
      </c>
      <c r="P13" s="34">
        <f t="shared" si="2"/>
        <v>20</v>
      </c>
      <c r="Q13" s="34">
        <f t="shared" si="3"/>
        <v>25</v>
      </c>
      <c r="R13" s="4">
        <f t="shared" si="4"/>
        <v>23.75</v>
      </c>
      <c r="S13" s="38">
        <f t="shared" si="5"/>
        <v>45.298047729341306</v>
      </c>
      <c r="T13" s="39" t="s">
        <v>551</v>
      </c>
      <c r="U13" s="2"/>
      <c r="V13" s="6" t="s">
        <v>526</v>
      </c>
    </row>
    <row r="14" spans="1:22" ht="42.5" thickBot="1" x14ac:dyDescent="0.4">
      <c r="A14" s="25" t="s">
        <v>18</v>
      </c>
      <c r="B14" s="26" t="s">
        <v>43</v>
      </c>
      <c r="C14" s="25" t="s">
        <v>72</v>
      </c>
      <c r="D14" s="25" t="s">
        <v>67</v>
      </c>
      <c r="E14" s="25" t="s">
        <v>215</v>
      </c>
      <c r="F14" s="25" t="s">
        <v>210</v>
      </c>
      <c r="G14" s="25" t="s">
        <v>402</v>
      </c>
      <c r="H14" s="5">
        <v>21.548047729341302</v>
      </c>
      <c r="I14" s="27">
        <v>83690000</v>
      </c>
      <c r="J14" s="32">
        <v>0.79</v>
      </c>
      <c r="K14" s="32">
        <v>68.040000000000006</v>
      </c>
      <c r="L14" s="33" t="s">
        <v>390</v>
      </c>
      <c r="M14" s="33" t="s">
        <v>392</v>
      </c>
      <c r="N14" s="34">
        <f t="shared" si="0"/>
        <v>25</v>
      </c>
      <c r="O14" s="34">
        <f t="shared" si="1"/>
        <v>25</v>
      </c>
      <c r="P14" s="34">
        <f t="shared" si="2"/>
        <v>20</v>
      </c>
      <c r="Q14" s="34">
        <f t="shared" si="3"/>
        <v>25</v>
      </c>
      <c r="R14" s="4">
        <f t="shared" si="4"/>
        <v>23.75</v>
      </c>
      <c r="S14" s="38">
        <f t="shared" si="5"/>
        <v>45.298047729341306</v>
      </c>
      <c r="T14" s="39" t="s">
        <v>551</v>
      </c>
      <c r="U14" s="2"/>
      <c r="V14" s="6" t="s">
        <v>526</v>
      </c>
    </row>
    <row r="15" spans="1:22" ht="51" customHeight="1" thickBot="1" x14ac:dyDescent="0.4">
      <c r="A15" s="25" t="s">
        <v>20</v>
      </c>
      <c r="B15" s="26" t="s">
        <v>43</v>
      </c>
      <c r="C15" s="25" t="s">
        <v>74</v>
      </c>
      <c r="D15" s="25" t="s">
        <v>49</v>
      </c>
      <c r="E15" s="25" t="s">
        <v>201</v>
      </c>
      <c r="F15" s="25" t="s">
        <v>218</v>
      </c>
      <c r="G15" s="25" t="s">
        <v>394</v>
      </c>
      <c r="H15" s="5">
        <v>21.259947163080994</v>
      </c>
      <c r="I15" s="27">
        <v>499813000</v>
      </c>
      <c r="J15" s="32">
        <v>0.78</v>
      </c>
      <c r="K15" s="32">
        <v>71.459999999999994</v>
      </c>
      <c r="L15" s="33" t="s">
        <v>390</v>
      </c>
      <c r="M15" s="33" t="s">
        <v>392</v>
      </c>
      <c r="N15" s="34">
        <f t="shared" si="0"/>
        <v>25</v>
      </c>
      <c r="O15" s="34">
        <f t="shared" si="1"/>
        <v>25</v>
      </c>
      <c r="P15" s="34">
        <f t="shared" si="2"/>
        <v>20</v>
      </c>
      <c r="Q15" s="34">
        <f t="shared" si="3"/>
        <v>25</v>
      </c>
      <c r="R15" s="4">
        <f t="shared" si="4"/>
        <v>23.75</v>
      </c>
      <c r="S15" s="38">
        <f t="shared" si="5"/>
        <v>45.009947163080994</v>
      </c>
      <c r="T15" s="39" t="s">
        <v>551</v>
      </c>
      <c r="U15" s="2"/>
      <c r="V15" s="6" t="s">
        <v>526</v>
      </c>
    </row>
    <row r="16" spans="1:22" ht="51" customHeight="1" thickBot="1" x14ac:dyDescent="0.4">
      <c r="A16" s="25" t="s">
        <v>4</v>
      </c>
      <c r="B16" s="26" t="s">
        <v>43</v>
      </c>
      <c r="C16" s="25" t="s">
        <v>54</v>
      </c>
      <c r="D16" s="25" t="s">
        <v>55</v>
      </c>
      <c r="E16" s="25" t="s">
        <v>199</v>
      </c>
      <c r="F16" s="25" t="s">
        <v>200</v>
      </c>
      <c r="G16" s="25" t="s">
        <v>400</v>
      </c>
      <c r="H16" s="5">
        <v>23.120755176188911</v>
      </c>
      <c r="I16" s="27">
        <v>35208000</v>
      </c>
      <c r="J16" s="32">
        <v>1.01</v>
      </c>
      <c r="K16" s="32">
        <v>71.94</v>
      </c>
      <c r="L16" s="33" t="s">
        <v>390</v>
      </c>
      <c r="M16" s="33" t="s">
        <v>523</v>
      </c>
      <c r="N16" s="34">
        <f t="shared" si="0"/>
        <v>30</v>
      </c>
      <c r="O16" s="34">
        <f t="shared" si="1"/>
        <v>25</v>
      </c>
      <c r="P16" s="34">
        <f t="shared" si="2"/>
        <v>20</v>
      </c>
      <c r="Q16" s="34">
        <f t="shared" si="3"/>
        <v>10</v>
      </c>
      <c r="R16" s="4">
        <f t="shared" si="4"/>
        <v>21.25</v>
      </c>
      <c r="S16" s="38">
        <f t="shared" si="5"/>
        <v>44.370755176188908</v>
      </c>
      <c r="T16" s="39" t="s">
        <v>551</v>
      </c>
      <c r="U16" s="2"/>
      <c r="V16" s="6" t="s">
        <v>526</v>
      </c>
    </row>
    <row r="17" spans="1:22" ht="78.75" customHeight="1" thickBot="1" x14ac:dyDescent="0.4">
      <c r="A17" s="25" t="s">
        <v>10</v>
      </c>
      <c r="B17" s="26" t="s">
        <v>52</v>
      </c>
      <c r="C17" s="25" t="s">
        <v>62</v>
      </c>
      <c r="D17" s="25" t="s">
        <v>63</v>
      </c>
      <c r="E17" s="25" t="s">
        <v>207</v>
      </c>
      <c r="F17" s="25" t="s">
        <v>208</v>
      </c>
      <c r="G17" s="25" t="s">
        <v>419</v>
      </c>
      <c r="H17" s="5">
        <v>21.901020942241068</v>
      </c>
      <c r="I17" s="27">
        <v>10732000</v>
      </c>
      <c r="J17" s="32">
        <v>1.05</v>
      </c>
      <c r="K17" s="32">
        <v>77.790000000000006</v>
      </c>
      <c r="L17" s="33" t="s">
        <v>390</v>
      </c>
      <c r="M17" s="33" t="s">
        <v>523</v>
      </c>
      <c r="N17" s="34">
        <f t="shared" si="0"/>
        <v>30</v>
      </c>
      <c r="O17" s="34">
        <f t="shared" si="1"/>
        <v>25</v>
      </c>
      <c r="P17" s="34">
        <f t="shared" si="2"/>
        <v>20</v>
      </c>
      <c r="Q17" s="34">
        <f t="shared" si="3"/>
        <v>10</v>
      </c>
      <c r="R17" s="4">
        <f t="shared" si="4"/>
        <v>21.25</v>
      </c>
      <c r="S17" s="38">
        <f t="shared" si="5"/>
        <v>43.151020942241068</v>
      </c>
      <c r="T17" s="39" t="s">
        <v>551</v>
      </c>
      <c r="U17" s="2">
        <v>100</v>
      </c>
      <c r="V17" s="6"/>
    </row>
    <row r="18" spans="1:22" ht="58.5" customHeight="1" thickBot="1" x14ac:dyDescent="0.4">
      <c r="A18" s="25" t="s">
        <v>24</v>
      </c>
      <c r="B18" s="26" t="s">
        <v>52</v>
      </c>
      <c r="C18" s="25" t="s">
        <v>79</v>
      </c>
      <c r="D18" s="25" t="s">
        <v>80</v>
      </c>
      <c r="E18" s="25" t="s">
        <v>212</v>
      </c>
      <c r="F18" s="25" t="s">
        <v>209</v>
      </c>
      <c r="G18" s="25" t="s">
        <v>432</v>
      </c>
      <c r="H18" s="5">
        <v>19.208303289539742</v>
      </c>
      <c r="I18" s="27">
        <v>75186000</v>
      </c>
      <c r="J18" s="32">
        <v>0.77</v>
      </c>
      <c r="K18" s="32">
        <v>77.650000000000006</v>
      </c>
      <c r="L18" s="33" t="s">
        <v>390</v>
      </c>
      <c r="M18" s="33" t="s">
        <v>392</v>
      </c>
      <c r="N18" s="34">
        <f t="shared" si="0"/>
        <v>25</v>
      </c>
      <c r="O18" s="34">
        <f t="shared" si="1"/>
        <v>25</v>
      </c>
      <c r="P18" s="34">
        <f t="shared" si="2"/>
        <v>20</v>
      </c>
      <c r="Q18" s="34">
        <f t="shared" si="3"/>
        <v>25</v>
      </c>
      <c r="R18" s="4">
        <f t="shared" si="4"/>
        <v>23.75</v>
      </c>
      <c r="S18" s="38">
        <f t="shared" si="5"/>
        <v>42.958303289539742</v>
      </c>
      <c r="T18" s="39" t="s">
        <v>551</v>
      </c>
      <c r="U18" s="2"/>
      <c r="V18" s="6" t="s">
        <v>526</v>
      </c>
    </row>
    <row r="19" spans="1:22" ht="79.5" customHeight="1" thickBot="1" x14ac:dyDescent="0.4">
      <c r="A19" s="25" t="s">
        <v>29</v>
      </c>
      <c r="B19" s="26" t="s">
        <v>52</v>
      </c>
      <c r="C19" s="25" t="s">
        <v>44</v>
      </c>
      <c r="D19" s="25" t="s">
        <v>84</v>
      </c>
      <c r="E19" s="25" t="s">
        <v>228</v>
      </c>
      <c r="F19" s="25" t="s">
        <v>44</v>
      </c>
      <c r="G19" s="25" t="s">
        <v>450</v>
      </c>
      <c r="H19" s="5">
        <v>18.237067027243071</v>
      </c>
      <c r="I19" s="27">
        <v>11514000</v>
      </c>
      <c r="J19" s="32">
        <v>0.87</v>
      </c>
      <c r="K19" s="32">
        <v>66.94</v>
      </c>
      <c r="L19" s="33" t="s">
        <v>390</v>
      </c>
      <c r="M19" s="33" t="s">
        <v>392</v>
      </c>
      <c r="N19" s="34">
        <f t="shared" si="0"/>
        <v>25</v>
      </c>
      <c r="O19" s="34">
        <f t="shared" si="1"/>
        <v>25</v>
      </c>
      <c r="P19" s="34">
        <f t="shared" si="2"/>
        <v>20</v>
      </c>
      <c r="Q19" s="34">
        <f t="shared" si="3"/>
        <v>25</v>
      </c>
      <c r="R19" s="4">
        <f t="shared" si="4"/>
        <v>23.75</v>
      </c>
      <c r="S19" s="38">
        <f t="shared" si="5"/>
        <v>41.987067027243071</v>
      </c>
      <c r="T19" s="39" t="s">
        <v>549</v>
      </c>
      <c r="U19" s="2">
        <v>100</v>
      </c>
      <c r="V19" s="6"/>
    </row>
    <row r="20" spans="1:22" ht="99.75" customHeight="1" thickBot="1" x14ac:dyDescent="0.4">
      <c r="A20" s="25" t="s">
        <v>31</v>
      </c>
      <c r="B20" s="26" t="s">
        <v>52</v>
      </c>
      <c r="C20" s="25" t="s">
        <v>44</v>
      </c>
      <c r="D20" s="25" t="s">
        <v>53</v>
      </c>
      <c r="E20" s="25" t="s">
        <v>231</v>
      </c>
      <c r="F20" s="25" t="s">
        <v>232</v>
      </c>
      <c r="G20" s="25" t="s">
        <v>474</v>
      </c>
      <c r="H20" s="5">
        <v>18.117824516790833</v>
      </c>
      <c r="I20" s="27">
        <v>24874000</v>
      </c>
      <c r="J20" s="32">
        <v>0.79</v>
      </c>
      <c r="K20" s="32">
        <v>66.11</v>
      </c>
      <c r="L20" s="33" t="s">
        <v>390</v>
      </c>
      <c r="M20" s="33" t="s">
        <v>392</v>
      </c>
      <c r="N20" s="34">
        <f t="shared" si="0"/>
        <v>25</v>
      </c>
      <c r="O20" s="34">
        <f t="shared" si="1"/>
        <v>25</v>
      </c>
      <c r="P20" s="34">
        <f t="shared" si="2"/>
        <v>20</v>
      </c>
      <c r="Q20" s="34">
        <f t="shared" si="3"/>
        <v>25</v>
      </c>
      <c r="R20" s="4">
        <f t="shared" si="4"/>
        <v>23.75</v>
      </c>
      <c r="S20" s="38">
        <f t="shared" si="5"/>
        <v>41.867824516790833</v>
      </c>
      <c r="T20" s="39" t="s">
        <v>551</v>
      </c>
      <c r="U20" s="2"/>
      <c r="V20" s="6" t="s">
        <v>530</v>
      </c>
    </row>
    <row r="21" spans="1:22" ht="90" customHeight="1" thickBot="1" x14ac:dyDescent="0.4">
      <c r="A21" s="25" t="s">
        <v>493</v>
      </c>
      <c r="B21" s="26" t="s">
        <v>52</v>
      </c>
      <c r="C21" s="25" t="s">
        <v>44</v>
      </c>
      <c r="D21" s="25" t="s">
        <v>494</v>
      </c>
      <c r="E21" s="25" t="s">
        <v>291</v>
      </c>
      <c r="F21" s="25" t="s">
        <v>495</v>
      </c>
      <c r="G21" s="25" t="s">
        <v>496</v>
      </c>
      <c r="H21" s="5">
        <v>24.61464673843204</v>
      </c>
      <c r="I21" s="27">
        <v>52172000</v>
      </c>
      <c r="J21" s="32">
        <v>1.22</v>
      </c>
      <c r="K21" s="32">
        <v>68.569999999999993</v>
      </c>
      <c r="L21" s="33" t="s">
        <v>389</v>
      </c>
      <c r="M21" s="33" t="s">
        <v>523</v>
      </c>
      <c r="N21" s="34">
        <f t="shared" si="0"/>
        <v>30</v>
      </c>
      <c r="O21" s="34">
        <f t="shared" si="1"/>
        <v>25</v>
      </c>
      <c r="P21" s="34">
        <f t="shared" si="2"/>
        <v>0</v>
      </c>
      <c r="Q21" s="34">
        <f t="shared" si="3"/>
        <v>10</v>
      </c>
      <c r="R21" s="4">
        <f t="shared" si="4"/>
        <v>16.25</v>
      </c>
      <c r="S21" s="38">
        <f t="shared" si="5"/>
        <v>40.864646738432043</v>
      </c>
      <c r="T21" s="39" t="s">
        <v>551</v>
      </c>
      <c r="U21" s="2"/>
      <c r="V21" s="6" t="s">
        <v>527</v>
      </c>
    </row>
    <row r="22" spans="1:22" ht="51" customHeight="1" thickBot="1" x14ac:dyDescent="0.4">
      <c r="A22" s="25" t="s">
        <v>25</v>
      </c>
      <c r="B22" s="26" t="s">
        <v>50</v>
      </c>
      <c r="C22" s="25" t="s">
        <v>44</v>
      </c>
      <c r="D22" s="25" t="s">
        <v>81</v>
      </c>
      <c r="E22" s="25" t="s">
        <v>223</v>
      </c>
      <c r="F22" s="25" t="s">
        <v>212</v>
      </c>
      <c r="G22" s="25" t="s">
        <v>461</v>
      </c>
      <c r="H22" s="5">
        <v>19.07060409982229</v>
      </c>
      <c r="I22" s="27">
        <v>79131000</v>
      </c>
      <c r="J22" s="32">
        <v>0.68</v>
      </c>
      <c r="K22" s="32">
        <v>89.73</v>
      </c>
      <c r="L22" s="33" t="s">
        <v>390</v>
      </c>
      <c r="M22" s="33" t="s">
        <v>392</v>
      </c>
      <c r="N22" s="34">
        <f t="shared" si="0"/>
        <v>15</v>
      </c>
      <c r="O22" s="34">
        <f t="shared" si="1"/>
        <v>25</v>
      </c>
      <c r="P22" s="34">
        <f t="shared" si="2"/>
        <v>20</v>
      </c>
      <c r="Q22" s="34">
        <f t="shared" si="3"/>
        <v>25</v>
      </c>
      <c r="R22" s="4">
        <f t="shared" si="4"/>
        <v>21.25</v>
      </c>
      <c r="S22" s="38">
        <f t="shared" si="5"/>
        <v>40.32060409982229</v>
      </c>
      <c r="T22" s="39" t="s">
        <v>551</v>
      </c>
      <c r="U22" s="2"/>
      <c r="V22" s="6" t="s">
        <v>531</v>
      </c>
    </row>
    <row r="23" spans="1:22" ht="148.5" customHeight="1" thickBot="1" x14ac:dyDescent="0.4">
      <c r="A23" s="25" t="s">
        <v>26</v>
      </c>
      <c r="B23" s="26" t="s">
        <v>43</v>
      </c>
      <c r="C23" s="25" t="s">
        <v>44</v>
      </c>
      <c r="D23" s="25" t="s">
        <v>77</v>
      </c>
      <c r="E23" s="25" t="s">
        <v>224</v>
      </c>
      <c r="F23" s="25" t="s">
        <v>44</v>
      </c>
      <c r="G23" s="25" t="s">
        <v>543</v>
      </c>
      <c r="H23" s="5">
        <v>23.951127692941604</v>
      </c>
      <c r="I23" s="27">
        <v>3335000</v>
      </c>
      <c r="J23" s="32">
        <v>0.75</v>
      </c>
      <c r="K23" s="32">
        <v>50</v>
      </c>
      <c r="L23" s="33" t="s">
        <v>390</v>
      </c>
      <c r="M23" s="33" t="s">
        <v>523</v>
      </c>
      <c r="N23" s="34">
        <f t="shared" si="0"/>
        <v>25</v>
      </c>
      <c r="O23" s="34">
        <f t="shared" si="1"/>
        <v>10</v>
      </c>
      <c r="P23" s="34">
        <f t="shared" si="2"/>
        <v>20</v>
      </c>
      <c r="Q23" s="34">
        <f t="shared" si="3"/>
        <v>10</v>
      </c>
      <c r="R23" s="4">
        <f t="shared" si="4"/>
        <v>16.25</v>
      </c>
      <c r="S23" s="38">
        <f t="shared" si="5"/>
        <v>40.201127692941604</v>
      </c>
      <c r="T23" s="39" t="s">
        <v>551</v>
      </c>
      <c r="U23" s="2"/>
      <c r="V23" s="6" t="s">
        <v>544</v>
      </c>
    </row>
    <row r="24" spans="1:22" ht="66" customHeight="1" thickBot="1" x14ac:dyDescent="0.4">
      <c r="A24" s="25" t="s">
        <v>27</v>
      </c>
      <c r="B24" s="26" t="s">
        <v>50</v>
      </c>
      <c r="C24" s="25" t="s">
        <v>44</v>
      </c>
      <c r="D24" s="25" t="s">
        <v>81</v>
      </c>
      <c r="E24" s="25" t="s">
        <v>225</v>
      </c>
      <c r="F24" s="25" t="s">
        <v>223</v>
      </c>
      <c r="G24" s="25" t="s">
        <v>460</v>
      </c>
      <c r="H24" s="5">
        <v>18.874139108446428</v>
      </c>
      <c r="I24" s="27">
        <v>43484000</v>
      </c>
      <c r="J24" s="32">
        <v>0.68</v>
      </c>
      <c r="K24" s="32">
        <v>89.73</v>
      </c>
      <c r="L24" s="33" t="s">
        <v>390</v>
      </c>
      <c r="M24" s="33" t="s">
        <v>392</v>
      </c>
      <c r="N24" s="34">
        <f t="shared" si="0"/>
        <v>15</v>
      </c>
      <c r="O24" s="34">
        <f t="shared" si="1"/>
        <v>25</v>
      </c>
      <c r="P24" s="34">
        <f t="shared" si="2"/>
        <v>20</v>
      </c>
      <c r="Q24" s="34">
        <f t="shared" si="3"/>
        <v>25</v>
      </c>
      <c r="R24" s="4">
        <f t="shared" si="4"/>
        <v>21.25</v>
      </c>
      <c r="S24" s="38">
        <f t="shared" si="5"/>
        <v>40.124139108446428</v>
      </c>
      <c r="T24" s="39" t="s">
        <v>551</v>
      </c>
      <c r="U24" s="2"/>
      <c r="V24" s="6" t="s">
        <v>531</v>
      </c>
    </row>
    <row r="25" spans="1:22" ht="160.5" customHeight="1" thickBot="1" x14ac:dyDescent="0.4">
      <c r="A25" s="25" t="s">
        <v>35</v>
      </c>
      <c r="B25" s="26" t="s">
        <v>52</v>
      </c>
      <c r="C25" s="25" t="s">
        <v>44</v>
      </c>
      <c r="D25" s="25" t="s">
        <v>89</v>
      </c>
      <c r="E25" s="25" t="s">
        <v>225</v>
      </c>
      <c r="F25" s="25" t="s">
        <v>239</v>
      </c>
      <c r="G25" s="25" t="s">
        <v>434</v>
      </c>
      <c r="H25" s="5">
        <v>17.419360017822321</v>
      </c>
      <c r="I25" s="27">
        <v>27000000</v>
      </c>
      <c r="J25" s="32">
        <v>0.77</v>
      </c>
      <c r="K25" s="32">
        <v>56.55</v>
      </c>
      <c r="L25" s="33" t="s">
        <v>390</v>
      </c>
      <c r="M25" s="33" t="s">
        <v>392</v>
      </c>
      <c r="N25" s="34">
        <f t="shared" si="0"/>
        <v>25</v>
      </c>
      <c r="O25" s="34">
        <f t="shared" si="1"/>
        <v>20</v>
      </c>
      <c r="P25" s="34">
        <f t="shared" si="2"/>
        <v>20</v>
      </c>
      <c r="Q25" s="34">
        <f t="shared" si="3"/>
        <v>25</v>
      </c>
      <c r="R25" s="4">
        <f t="shared" si="4"/>
        <v>22.5</v>
      </c>
      <c r="S25" s="38">
        <f t="shared" si="5"/>
        <v>39.919360017822321</v>
      </c>
      <c r="T25" s="39" t="s">
        <v>551</v>
      </c>
      <c r="U25" s="3">
        <v>100</v>
      </c>
      <c r="V25" s="6"/>
    </row>
    <row r="26" spans="1:22" ht="102" customHeight="1" thickBot="1" x14ac:dyDescent="0.4">
      <c r="A26" s="25" t="s">
        <v>34</v>
      </c>
      <c r="B26" s="26" t="s">
        <v>50</v>
      </c>
      <c r="C26" s="25" t="s">
        <v>44</v>
      </c>
      <c r="D26" s="25" t="s">
        <v>87</v>
      </c>
      <c r="E26" s="25" t="s">
        <v>237</v>
      </c>
      <c r="F26" s="25" t="s">
        <v>238</v>
      </c>
      <c r="G26" s="25" t="s">
        <v>465</v>
      </c>
      <c r="H26" s="5">
        <v>17.690278656179729</v>
      </c>
      <c r="I26" s="27">
        <v>41327000</v>
      </c>
      <c r="J26" s="32">
        <v>0.67</v>
      </c>
      <c r="K26" s="32">
        <v>87.48</v>
      </c>
      <c r="L26" s="33" t="s">
        <v>390</v>
      </c>
      <c r="M26" s="33" t="s">
        <v>392</v>
      </c>
      <c r="N26" s="34">
        <f t="shared" si="0"/>
        <v>15</v>
      </c>
      <c r="O26" s="34">
        <f t="shared" si="1"/>
        <v>25</v>
      </c>
      <c r="P26" s="34">
        <f t="shared" si="2"/>
        <v>20</v>
      </c>
      <c r="Q26" s="34">
        <f t="shared" si="3"/>
        <v>25</v>
      </c>
      <c r="R26" s="4">
        <f t="shared" si="4"/>
        <v>21.25</v>
      </c>
      <c r="S26" s="38">
        <f t="shared" si="5"/>
        <v>38.940278656179729</v>
      </c>
      <c r="T26" s="39" t="s">
        <v>553</v>
      </c>
      <c r="U26" s="3"/>
      <c r="V26" s="6" t="s">
        <v>532</v>
      </c>
    </row>
    <row r="27" spans="1:22" ht="42.5" thickBot="1" x14ac:dyDescent="0.4">
      <c r="A27" s="25" t="s">
        <v>21</v>
      </c>
      <c r="B27" s="26" t="s">
        <v>52</v>
      </c>
      <c r="C27" s="25" t="s">
        <v>75</v>
      </c>
      <c r="D27" s="25" t="s">
        <v>76</v>
      </c>
      <c r="E27" s="25" t="s">
        <v>219</v>
      </c>
      <c r="F27" s="25" t="s">
        <v>220</v>
      </c>
      <c r="G27" s="25" t="s">
        <v>422</v>
      </c>
      <c r="H27" s="5">
        <v>20.062584691482616</v>
      </c>
      <c r="I27" s="27">
        <v>116765062.08</v>
      </c>
      <c r="J27" s="32">
        <v>0.79</v>
      </c>
      <c r="K27" s="32">
        <v>82.7</v>
      </c>
      <c r="L27" s="33" t="s">
        <v>389</v>
      </c>
      <c r="M27" s="33" t="s">
        <v>392</v>
      </c>
      <c r="N27" s="34">
        <f t="shared" si="0"/>
        <v>25</v>
      </c>
      <c r="O27" s="34">
        <f t="shared" si="1"/>
        <v>25</v>
      </c>
      <c r="P27" s="34">
        <f t="shared" si="2"/>
        <v>0</v>
      </c>
      <c r="Q27" s="34">
        <f t="shared" si="3"/>
        <v>25</v>
      </c>
      <c r="R27" s="4">
        <f t="shared" si="4"/>
        <v>18.75</v>
      </c>
      <c r="S27" s="38">
        <f t="shared" si="5"/>
        <v>38.812584691482613</v>
      </c>
      <c r="T27" s="39" t="s">
        <v>551</v>
      </c>
      <c r="U27" s="3"/>
      <c r="V27" s="6" t="s">
        <v>533</v>
      </c>
    </row>
    <row r="28" spans="1:22" ht="246" customHeight="1" thickBot="1" x14ac:dyDescent="0.4">
      <c r="A28" s="25" t="s">
        <v>106</v>
      </c>
      <c r="B28" s="26" t="s">
        <v>50</v>
      </c>
      <c r="C28" s="25" t="s">
        <v>44</v>
      </c>
      <c r="D28" s="25" t="s">
        <v>55</v>
      </c>
      <c r="E28" s="25" t="s">
        <v>253</v>
      </c>
      <c r="F28" s="25" t="s">
        <v>254</v>
      </c>
      <c r="G28" s="25" t="s">
        <v>438</v>
      </c>
      <c r="H28" s="5">
        <v>15.082193238174861</v>
      </c>
      <c r="I28" s="27">
        <v>26957000</v>
      </c>
      <c r="J28" s="32">
        <v>0.75</v>
      </c>
      <c r="K28" s="32">
        <v>51.64</v>
      </c>
      <c r="L28" s="33" t="s">
        <v>390</v>
      </c>
      <c r="M28" s="33" t="s">
        <v>392</v>
      </c>
      <c r="N28" s="34">
        <f t="shared" si="0"/>
        <v>25</v>
      </c>
      <c r="O28" s="34">
        <f t="shared" si="1"/>
        <v>20</v>
      </c>
      <c r="P28" s="34">
        <f t="shared" si="2"/>
        <v>20</v>
      </c>
      <c r="Q28" s="34">
        <f t="shared" si="3"/>
        <v>25</v>
      </c>
      <c r="R28" s="4">
        <f t="shared" si="4"/>
        <v>22.5</v>
      </c>
      <c r="S28" s="38">
        <f t="shared" si="5"/>
        <v>37.58219323817486</v>
      </c>
      <c r="T28" s="39" t="s">
        <v>548</v>
      </c>
      <c r="U28" s="3"/>
      <c r="V28" s="6" t="s">
        <v>526</v>
      </c>
    </row>
    <row r="29" spans="1:22" ht="94.5" customHeight="1" thickBot="1" x14ac:dyDescent="0.4">
      <c r="A29" s="25" t="s">
        <v>100</v>
      </c>
      <c r="B29" s="26" t="s">
        <v>50</v>
      </c>
      <c r="C29" s="25" t="s">
        <v>44</v>
      </c>
      <c r="D29" s="25" t="s">
        <v>101</v>
      </c>
      <c r="E29" s="25" t="s">
        <v>248</v>
      </c>
      <c r="F29" s="25" t="s">
        <v>249</v>
      </c>
      <c r="G29" s="25" t="s">
        <v>456</v>
      </c>
      <c r="H29" s="5">
        <v>15.944821498438341</v>
      </c>
      <c r="I29" s="27">
        <v>8778000</v>
      </c>
      <c r="J29" s="32">
        <v>0.5</v>
      </c>
      <c r="K29" s="32">
        <v>92.37</v>
      </c>
      <c r="L29" s="33" t="s">
        <v>390</v>
      </c>
      <c r="M29" s="33" t="s">
        <v>392</v>
      </c>
      <c r="N29" s="34">
        <f t="shared" si="0"/>
        <v>15</v>
      </c>
      <c r="O29" s="34">
        <f t="shared" si="1"/>
        <v>25</v>
      </c>
      <c r="P29" s="34">
        <f t="shared" si="2"/>
        <v>20</v>
      </c>
      <c r="Q29" s="34">
        <f t="shared" si="3"/>
        <v>25</v>
      </c>
      <c r="R29" s="4">
        <f t="shared" si="4"/>
        <v>21.25</v>
      </c>
      <c r="S29" s="38">
        <f t="shared" si="5"/>
        <v>37.194821498438344</v>
      </c>
      <c r="T29" s="39" t="s">
        <v>548</v>
      </c>
      <c r="U29" s="3">
        <v>100</v>
      </c>
      <c r="V29" s="6"/>
    </row>
    <row r="30" spans="1:22" ht="51" customHeight="1" thickBot="1" x14ac:dyDescent="0.4">
      <c r="A30" s="25" t="s">
        <v>28</v>
      </c>
      <c r="B30" s="26" t="s">
        <v>52</v>
      </c>
      <c r="C30" s="25" t="s">
        <v>82</v>
      </c>
      <c r="D30" s="25" t="s">
        <v>83</v>
      </c>
      <c r="E30" s="25" t="s">
        <v>226</v>
      </c>
      <c r="F30" s="25" t="s">
        <v>227</v>
      </c>
      <c r="G30" s="25" t="s">
        <v>417</v>
      </c>
      <c r="H30" s="5">
        <v>18.34958900416617</v>
      </c>
      <c r="I30" s="27">
        <v>15554000</v>
      </c>
      <c r="J30" s="32">
        <v>0.78</v>
      </c>
      <c r="K30" s="32">
        <v>62.83</v>
      </c>
      <c r="L30" s="33" t="s">
        <v>390</v>
      </c>
      <c r="M30" s="33" t="s">
        <v>523</v>
      </c>
      <c r="N30" s="34">
        <f t="shared" si="0"/>
        <v>25</v>
      </c>
      <c r="O30" s="34">
        <f t="shared" si="1"/>
        <v>20</v>
      </c>
      <c r="P30" s="34">
        <f t="shared" si="2"/>
        <v>20</v>
      </c>
      <c r="Q30" s="34">
        <f t="shared" si="3"/>
        <v>10</v>
      </c>
      <c r="R30" s="4">
        <f t="shared" si="4"/>
        <v>18.75</v>
      </c>
      <c r="S30" s="38">
        <f t="shared" si="5"/>
        <v>37.09958900416617</v>
      </c>
      <c r="T30" s="39" t="s">
        <v>551</v>
      </c>
      <c r="U30" s="3">
        <v>100</v>
      </c>
      <c r="V30" s="6"/>
    </row>
    <row r="31" spans="1:22" ht="129.75" customHeight="1" thickBot="1" x14ac:dyDescent="0.4">
      <c r="A31" s="25" t="s">
        <v>23</v>
      </c>
      <c r="B31" s="26" t="s">
        <v>50</v>
      </c>
      <c r="C31" s="25" t="s">
        <v>44</v>
      </c>
      <c r="D31" s="25" t="s">
        <v>78</v>
      </c>
      <c r="E31" s="25" t="s">
        <v>221</v>
      </c>
      <c r="F31" s="25" t="s">
        <v>222</v>
      </c>
      <c r="G31" s="25" t="s">
        <v>436</v>
      </c>
      <c r="H31" s="5">
        <v>19.191001193158026</v>
      </c>
      <c r="I31" s="27">
        <v>15998000</v>
      </c>
      <c r="J31" s="32">
        <v>0.88</v>
      </c>
      <c r="K31" s="32">
        <v>71.150000000000006</v>
      </c>
      <c r="L31" s="33" t="s">
        <v>390</v>
      </c>
      <c r="M31" s="33" t="s">
        <v>524</v>
      </c>
      <c r="N31" s="34">
        <f t="shared" si="0"/>
        <v>25</v>
      </c>
      <c r="O31" s="34">
        <f t="shared" si="1"/>
        <v>25</v>
      </c>
      <c r="P31" s="34">
        <f t="shared" si="2"/>
        <v>20</v>
      </c>
      <c r="Q31" s="34">
        <f t="shared" si="3"/>
        <v>0</v>
      </c>
      <c r="R31" s="4">
        <f t="shared" si="4"/>
        <v>17.5</v>
      </c>
      <c r="S31" s="38">
        <f t="shared" si="5"/>
        <v>36.69100119315803</v>
      </c>
      <c r="T31" s="39" t="s">
        <v>551</v>
      </c>
      <c r="U31" s="3">
        <v>100</v>
      </c>
      <c r="V31" s="6"/>
    </row>
    <row r="32" spans="1:22" ht="56.5" thickBot="1" x14ac:dyDescent="0.4">
      <c r="A32" s="25" t="s">
        <v>3</v>
      </c>
      <c r="B32" s="26" t="s">
        <v>52</v>
      </c>
      <c r="C32" s="25" t="s">
        <v>44</v>
      </c>
      <c r="D32" s="25" t="s">
        <v>53</v>
      </c>
      <c r="E32" s="25" t="s">
        <v>197</v>
      </c>
      <c r="F32" s="25" t="s">
        <v>198</v>
      </c>
      <c r="G32" s="25" t="s">
        <v>469</v>
      </c>
      <c r="H32" s="5">
        <v>23.414883297864709</v>
      </c>
      <c r="I32" s="27">
        <v>9280000</v>
      </c>
      <c r="J32" s="32">
        <v>0.87</v>
      </c>
      <c r="K32" s="32">
        <v>72.88</v>
      </c>
      <c r="L32" s="33" t="s">
        <v>389</v>
      </c>
      <c r="M32" s="33" t="s">
        <v>524</v>
      </c>
      <c r="N32" s="34">
        <f t="shared" si="0"/>
        <v>25</v>
      </c>
      <c r="O32" s="34">
        <f t="shared" si="1"/>
        <v>25</v>
      </c>
      <c r="P32" s="34">
        <f t="shared" si="2"/>
        <v>0</v>
      </c>
      <c r="Q32" s="34">
        <f t="shared" si="3"/>
        <v>0</v>
      </c>
      <c r="R32" s="4">
        <f t="shared" si="4"/>
        <v>12.5</v>
      </c>
      <c r="S32" s="38">
        <f t="shared" si="5"/>
        <v>35.914883297864705</v>
      </c>
      <c r="T32" s="39" t="s">
        <v>551</v>
      </c>
      <c r="U32" s="3"/>
      <c r="V32" s="6" t="s">
        <v>528</v>
      </c>
    </row>
    <row r="33" spans="1:22" ht="42.5" thickBot="1" x14ac:dyDescent="0.4">
      <c r="A33" s="25" t="s">
        <v>7</v>
      </c>
      <c r="B33" s="26" t="s">
        <v>43</v>
      </c>
      <c r="C33" s="25" t="s">
        <v>59</v>
      </c>
      <c r="D33" s="25" t="s">
        <v>57</v>
      </c>
      <c r="E33" s="25" t="s">
        <v>203</v>
      </c>
      <c r="F33" s="25" t="s">
        <v>204</v>
      </c>
      <c r="G33" s="25" t="s">
        <v>402</v>
      </c>
      <c r="H33" s="5">
        <v>22.035171847650425</v>
      </c>
      <c r="I33" s="27">
        <v>46450000</v>
      </c>
      <c r="J33" s="32">
        <v>0.84</v>
      </c>
      <c r="K33" s="32">
        <v>63.95</v>
      </c>
      <c r="L33" s="33" t="s">
        <v>389</v>
      </c>
      <c r="M33" s="33" t="s">
        <v>523</v>
      </c>
      <c r="N33" s="34">
        <f t="shared" si="0"/>
        <v>25</v>
      </c>
      <c r="O33" s="34">
        <f t="shared" si="1"/>
        <v>20</v>
      </c>
      <c r="P33" s="34">
        <f t="shared" si="2"/>
        <v>0</v>
      </c>
      <c r="Q33" s="34">
        <f t="shared" si="3"/>
        <v>10</v>
      </c>
      <c r="R33" s="4">
        <f t="shared" si="4"/>
        <v>13.75</v>
      </c>
      <c r="S33" s="38">
        <f t="shared" si="5"/>
        <v>35.785171847650425</v>
      </c>
      <c r="T33" s="39" t="s">
        <v>551</v>
      </c>
      <c r="U33" s="3"/>
      <c r="V33" s="6" t="s">
        <v>529</v>
      </c>
    </row>
    <row r="34" spans="1:22" ht="28.5" thickBot="1" x14ac:dyDescent="0.4">
      <c r="A34" s="25" t="s">
        <v>114</v>
      </c>
      <c r="B34" s="26" t="s">
        <v>50</v>
      </c>
      <c r="C34" s="25" t="s">
        <v>115</v>
      </c>
      <c r="D34" s="25" t="s">
        <v>95</v>
      </c>
      <c r="E34" s="25" t="s">
        <v>259</v>
      </c>
      <c r="F34" s="25" t="s">
        <v>260</v>
      </c>
      <c r="G34" s="25" t="s">
        <v>405</v>
      </c>
      <c r="H34" s="5">
        <v>14.38546744710613</v>
      </c>
      <c r="I34" s="27">
        <v>141463000</v>
      </c>
      <c r="J34" s="32">
        <v>0.52</v>
      </c>
      <c r="K34" s="32">
        <v>72.8</v>
      </c>
      <c r="L34" s="33" t="s">
        <v>390</v>
      </c>
      <c r="M34" s="33" t="s">
        <v>392</v>
      </c>
      <c r="N34" s="34">
        <f t="shared" si="0"/>
        <v>15</v>
      </c>
      <c r="O34" s="34">
        <f t="shared" si="1"/>
        <v>25</v>
      </c>
      <c r="P34" s="34">
        <f t="shared" si="2"/>
        <v>20</v>
      </c>
      <c r="Q34" s="34">
        <f t="shared" si="3"/>
        <v>25</v>
      </c>
      <c r="R34" s="4">
        <f t="shared" si="4"/>
        <v>21.25</v>
      </c>
      <c r="S34" s="38">
        <f t="shared" si="5"/>
        <v>35.63546744710613</v>
      </c>
      <c r="T34" s="39" t="s">
        <v>553</v>
      </c>
      <c r="U34" s="3"/>
      <c r="V34" s="41" t="s">
        <v>557</v>
      </c>
    </row>
    <row r="35" spans="1:22" ht="51" customHeight="1" thickBot="1" x14ac:dyDescent="0.4">
      <c r="A35" s="25" t="s">
        <v>22</v>
      </c>
      <c r="B35" s="26" t="s">
        <v>43</v>
      </c>
      <c r="C35" s="25" t="s">
        <v>44</v>
      </c>
      <c r="D35" s="25" t="s">
        <v>77</v>
      </c>
      <c r="E35" s="25" t="s">
        <v>211</v>
      </c>
      <c r="F35" s="25" t="s">
        <v>213</v>
      </c>
      <c r="G35" s="25" t="s">
        <v>446</v>
      </c>
      <c r="H35" s="5">
        <v>19.482182666464105</v>
      </c>
      <c r="I35" s="27">
        <v>76380000</v>
      </c>
      <c r="J35" s="32">
        <v>0.78</v>
      </c>
      <c r="K35" s="32">
        <v>49.95</v>
      </c>
      <c r="L35" s="33" t="s">
        <v>389</v>
      </c>
      <c r="M35" s="33" t="s">
        <v>392</v>
      </c>
      <c r="N35" s="34">
        <f t="shared" si="0"/>
        <v>25</v>
      </c>
      <c r="O35" s="34">
        <f t="shared" si="1"/>
        <v>10</v>
      </c>
      <c r="P35" s="34">
        <f t="shared" si="2"/>
        <v>0</v>
      </c>
      <c r="Q35" s="34">
        <f t="shared" si="3"/>
        <v>25</v>
      </c>
      <c r="R35" s="4">
        <f t="shared" si="4"/>
        <v>15</v>
      </c>
      <c r="S35" s="38">
        <f t="shared" si="5"/>
        <v>34.482182666464105</v>
      </c>
      <c r="T35" s="39" t="s">
        <v>551</v>
      </c>
      <c r="U35" s="3"/>
      <c r="V35" s="6" t="s">
        <v>526</v>
      </c>
    </row>
    <row r="36" spans="1:22" ht="70.5" thickBot="1" x14ac:dyDescent="0.4">
      <c r="A36" s="25" t="s">
        <v>104</v>
      </c>
      <c r="B36" s="26" t="s">
        <v>52</v>
      </c>
      <c r="C36" s="25" t="s">
        <v>44</v>
      </c>
      <c r="D36" s="25" t="s">
        <v>105</v>
      </c>
      <c r="E36" s="25" t="s">
        <v>225</v>
      </c>
      <c r="F36" s="25" t="s">
        <v>252</v>
      </c>
      <c r="G36" s="25" t="s">
        <v>433</v>
      </c>
      <c r="H36" s="5">
        <v>15.491658993094994</v>
      </c>
      <c r="I36" s="27">
        <v>56570000</v>
      </c>
      <c r="J36" s="32">
        <v>0.46</v>
      </c>
      <c r="K36" s="32">
        <v>77.7</v>
      </c>
      <c r="L36" s="33" t="s">
        <v>390</v>
      </c>
      <c r="M36" s="33" t="s">
        <v>392</v>
      </c>
      <c r="N36" s="34">
        <f t="shared" si="0"/>
        <v>5</v>
      </c>
      <c r="O36" s="34">
        <f t="shared" si="1"/>
        <v>25</v>
      </c>
      <c r="P36" s="34">
        <f t="shared" si="2"/>
        <v>20</v>
      </c>
      <c r="Q36" s="34">
        <f t="shared" si="3"/>
        <v>25</v>
      </c>
      <c r="R36" s="4">
        <f t="shared" si="4"/>
        <v>18.75</v>
      </c>
      <c r="S36" s="38">
        <f t="shared" si="5"/>
        <v>34.241658993094994</v>
      </c>
      <c r="T36" s="39" t="s">
        <v>551</v>
      </c>
      <c r="U36" s="3"/>
      <c r="V36" s="6" t="s">
        <v>526</v>
      </c>
    </row>
    <row r="37" spans="1:22" ht="42.5" thickBot="1" x14ac:dyDescent="0.4">
      <c r="A37" s="25" t="s">
        <v>12</v>
      </c>
      <c r="B37" s="26" t="s">
        <v>43</v>
      </c>
      <c r="C37" s="25" t="s">
        <v>65</v>
      </c>
      <c r="D37" s="25" t="s">
        <v>57</v>
      </c>
      <c r="E37" s="25" t="s">
        <v>206</v>
      </c>
      <c r="F37" s="25" t="s">
        <v>210</v>
      </c>
      <c r="G37" s="25" t="s">
        <v>403</v>
      </c>
      <c r="H37" s="5">
        <v>21.546760634505247</v>
      </c>
      <c r="I37" s="27">
        <v>142800000</v>
      </c>
      <c r="J37" s="32">
        <v>0.79</v>
      </c>
      <c r="K37" s="32">
        <v>68.040000000000006</v>
      </c>
      <c r="L37" s="33" t="s">
        <v>389</v>
      </c>
      <c r="M37" s="33" t="s">
        <v>524</v>
      </c>
      <c r="N37" s="34">
        <f t="shared" si="0"/>
        <v>25</v>
      </c>
      <c r="O37" s="34">
        <f t="shared" si="1"/>
        <v>25</v>
      </c>
      <c r="P37" s="34">
        <f t="shared" si="2"/>
        <v>0</v>
      </c>
      <c r="Q37" s="34">
        <f t="shared" si="3"/>
        <v>0</v>
      </c>
      <c r="R37" s="4">
        <f t="shared" si="4"/>
        <v>12.5</v>
      </c>
      <c r="S37" s="38">
        <f t="shared" si="5"/>
        <v>34.046760634505247</v>
      </c>
      <c r="T37" s="39" t="s">
        <v>551</v>
      </c>
      <c r="U37" s="3"/>
      <c r="V37" s="6" t="s">
        <v>529</v>
      </c>
    </row>
    <row r="38" spans="1:22" ht="42.5" thickBot="1" x14ac:dyDescent="0.4">
      <c r="A38" s="25" t="s">
        <v>6</v>
      </c>
      <c r="B38" s="26" t="s">
        <v>43</v>
      </c>
      <c r="C38" s="25" t="s">
        <v>58</v>
      </c>
      <c r="D38" s="25" t="s">
        <v>57</v>
      </c>
      <c r="E38" s="25" t="s">
        <v>202</v>
      </c>
      <c r="F38" s="25" t="s">
        <v>203</v>
      </c>
      <c r="G38" s="25" t="s">
        <v>402</v>
      </c>
      <c r="H38" s="5">
        <v>22.035171847650425</v>
      </c>
      <c r="I38" s="27">
        <v>45450000</v>
      </c>
      <c r="J38" s="32">
        <v>0.84</v>
      </c>
      <c r="K38" s="32">
        <v>63.95</v>
      </c>
      <c r="L38" s="33" t="s">
        <v>389</v>
      </c>
      <c r="M38" s="33" t="s">
        <v>524</v>
      </c>
      <c r="N38" s="34">
        <f t="shared" ref="N38:N69" si="6">IF(J38&gt;=1,30,IF(J38&gt;=0.7,25,IF(J38&gt;=0.5,15,IF(J38&gt;=0.3,5,0))))</f>
        <v>25</v>
      </c>
      <c r="O38" s="34">
        <f t="shared" ref="O38:O69" si="7">IF(K38&gt;=66,25,IF(K38&gt;=51,20,IF(K38&gt;=31,10,0)))</f>
        <v>20</v>
      </c>
      <c r="P38" s="34">
        <f t="shared" ref="P38:P69" si="8">IF(L38="Min",0,IF(L38="Strong",20))</f>
        <v>0</v>
      </c>
      <c r="Q38" s="34">
        <f t="shared" ref="Q38:Q69" si="9">IF(M38="low",0,IF(M38="med",10,IF(M38="high",25)))</f>
        <v>0</v>
      </c>
      <c r="R38" s="4">
        <f t="shared" ref="R38:R69" si="10">SUM(N38:Q38)*0.25</f>
        <v>11.25</v>
      </c>
      <c r="S38" s="38">
        <f t="shared" ref="S38:S69" si="11">H38+R38</f>
        <v>33.285171847650425</v>
      </c>
      <c r="T38" s="39" t="s">
        <v>551</v>
      </c>
      <c r="U38" s="3"/>
      <c r="V38" s="6" t="s">
        <v>529</v>
      </c>
    </row>
    <row r="39" spans="1:22" ht="51" customHeight="1" thickBot="1" x14ac:dyDescent="0.4">
      <c r="A39" s="25" t="s">
        <v>8</v>
      </c>
      <c r="B39" s="26" t="s">
        <v>43</v>
      </c>
      <c r="C39" s="25" t="s">
        <v>60</v>
      </c>
      <c r="D39" s="25" t="s">
        <v>57</v>
      </c>
      <c r="E39" s="25" t="s">
        <v>204</v>
      </c>
      <c r="F39" s="25" t="s">
        <v>205</v>
      </c>
      <c r="G39" s="25" t="s">
        <v>402</v>
      </c>
      <c r="H39" s="5">
        <v>22.035171847650425</v>
      </c>
      <c r="I39" s="27">
        <v>48700000</v>
      </c>
      <c r="J39" s="32">
        <v>0.84</v>
      </c>
      <c r="K39" s="32">
        <v>63.95</v>
      </c>
      <c r="L39" s="33" t="s">
        <v>389</v>
      </c>
      <c r="M39" s="33" t="s">
        <v>524</v>
      </c>
      <c r="N39" s="34">
        <f t="shared" si="6"/>
        <v>25</v>
      </c>
      <c r="O39" s="34">
        <f t="shared" si="7"/>
        <v>20</v>
      </c>
      <c r="P39" s="34">
        <f t="shared" si="8"/>
        <v>0</v>
      </c>
      <c r="Q39" s="34">
        <f t="shared" si="9"/>
        <v>0</v>
      </c>
      <c r="R39" s="4">
        <f t="shared" si="10"/>
        <v>11.25</v>
      </c>
      <c r="S39" s="38">
        <f t="shared" si="11"/>
        <v>33.285171847650425</v>
      </c>
      <c r="T39" s="39" t="s">
        <v>551</v>
      </c>
      <c r="U39" s="3"/>
      <c r="V39" s="6" t="s">
        <v>529</v>
      </c>
    </row>
    <row r="40" spans="1:22" ht="51" customHeight="1" thickBot="1" x14ac:dyDescent="0.4">
      <c r="A40" s="25" t="s">
        <v>9</v>
      </c>
      <c r="B40" s="26" t="s">
        <v>43</v>
      </c>
      <c r="C40" s="25" t="s">
        <v>61</v>
      </c>
      <c r="D40" s="25" t="s">
        <v>57</v>
      </c>
      <c r="E40" s="25" t="s">
        <v>205</v>
      </c>
      <c r="F40" s="25" t="s">
        <v>206</v>
      </c>
      <c r="G40" s="25" t="s">
        <v>402</v>
      </c>
      <c r="H40" s="5">
        <v>22.035171847650425</v>
      </c>
      <c r="I40" s="27">
        <v>38800000</v>
      </c>
      <c r="J40" s="32">
        <v>0.84</v>
      </c>
      <c r="K40" s="32">
        <v>63.95</v>
      </c>
      <c r="L40" s="33" t="s">
        <v>389</v>
      </c>
      <c r="M40" s="33" t="s">
        <v>524</v>
      </c>
      <c r="N40" s="34">
        <f t="shared" si="6"/>
        <v>25</v>
      </c>
      <c r="O40" s="34">
        <f t="shared" si="7"/>
        <v>20</v>
      </c>
      <c r="P40" s="34">
        <f t="shared" si="8"/>
        <v>0</v>
      </c>
      <c r="Q40" s="34">
        <f t="shared" si="9"/>
        <v>0</v>
      </c>
      <c r="R40" s="4">
        <f t="shared" si="10"/>
        <v>11.25</v>
      </c>
      <c r="S40" s="38">
        <f t="shared" si="11"/>
        <v>33.285171847650425</v>
      </c>
      <c r="T40" s="39" t="s">
        <v>551</v>
      </c>
      <c r="U40" s="3"/>
      <c r="V40" s="6" t="s">
        <v>529</v>
      </c>
    </row>
    <row r="41" spans="1:22" ht="51" customHeight="1" thickBot="1" x14ac:dyDescent="0.4">
      <c r="A41" s="25" t="s">
        <v>5</v>
      </c>
      <c r="B41" s="26" t="s">
        <v>43</v>
      </c>
      <c r="C41" s="25" t="s">
        <v>56</v>
      </c>
      <c r="D41" s="25" t="s">
        <v>57</v>
      </c>
      <c r="E41" s="25" t="s">
        <v>201</v>
      </c>
      <c r="F41" s="25" t="s">
        <v>202</v>
      </c>
      <c r="G41" s="25" t="s">
        <v>402</v>
      </c>
      <c r="H41" s="5">
        <v>22.03517184765041</v>
      </c>
      <c r="I41" s="27">
        <v>67824000</v>
      </c>
      <c r="J41" s="32">
        <v>0.84</v>
      </c>
      <c r="K41" s="32">
        <v>63.95</v>
      </c>
      <c r="L41" s="33" t="s">
        <v>389</v>
      </c>
      <c r="M41" s="33" t="s">
        <v>524</v>
      </c>
      <c r="N41" s="34">
        <f t="shared" si="6"/>
        <v>25</v>
      </c>
      <c r="O41" s="34">
        <f t="shared" si="7"/>
        <v>20</v>
      </c>
      <c r="P41" s="34">
        <f t="shared" si="8"/>
        <v>0</v>
      </c>
      <c r="Q41" s="34">
        <f t="shared" si="9"/>
        <v>0</v>
      </c>
      <c r="R41" s="4">
        <f t="shared" si="10"/>
        <v>11.25</v>
      </c>
      <c r="S41" s="38">
        <f t="shared" si="11"/>
        <v>33.28517184765041</v>
      </c>
      <c r="T41" s="39" t="s">
        <v>551</v>
      </c>
      <c r="U41" s="3"/>
      <c r="V41" s="6" t="s">
        <v>529</v>
      </c>
    </row>
    <row r="42" spans="1:22" ht="28.5" thickBot="1" x14ac:dyDescent="0.4">
      <c r="A42" s="25" t="s">
        <v>112</v>
      </c>
      <c r="B42" s="26" t="s">
        <v>50</v>
      </c>
      <c r="C42" s="25" t="s">
        <v>113</v>
      </c>
      <c r="D42" s="25" t="s">
        <v>53</v>
      </c>
      <c r="E42" s="25" t="s">
        <v>257</v>
      </c>
      <c r="F42" s="25" t="s">
        <v>258</v>
      </c>
      <c r="G42" s="25" t="s">
        <v>417</v>
      </c>
      <c r="H42" s="5">
        <v>14.435205362316017</v>
      </c>
      <c r="I42" s="27">
        <v>58480000</v>
      </c>
      <c r="J42" s="32">
        <v>0.48</v>
      </c>
      <c r="K42" s="32">
        <v>73.34</v>
      </c>
      <c r="L42" s="33" t="s">
        <v>390</v>
      </c>
      <c r="M42" s="33" t="s">
        <v>392</v>
      </c>
      <c r="N42" s="34">
        <f t="shared" si="6"/>
        <v>5</v>
      </c>
      <c r="O42" s="34">
        <f t="shared" si="7"/>
        <v>25</v>
      </c>
      <c r="P42" s="34">
        <f t="shared" si="8"/>
        <v>20</v>
      </c>
      <c r="Q42" s="34">
        <f t="shared" si="9"/>
        <v>25</v>
      </c>
      <c r="R42" s="4">
        <f t="shared" si="10"/>
        <v>18.75</v>
      </c>
      <c r="S42" s="38">
        <f t="shared" si="11"/>
        <v>33.185205362316019</v>
      </c>
      <c r="T42" s="39" t="s">
        <v>553</v>
      </c>
      <c r="U42" s="3"/>
      <c r="V42" s="6" t="s">
        <v>526</v>
      </c>
    </row>
    <row r="43" spans="1:22" ht="73.5" customHeight="1" thickBot="1" x14ac:dyDescent="0.4">
      <c r="A43" s="25" t="s">
        <v>145</v>
      </c>
      <c r="B43" s="26" t="s">
        <v>50</v>
      </c>
      <c r="C43" s="25" t="s">
        <v>44</v>
      </c>
      <c r="D43" s="25" t="s">
        <v>55</v>
      </c>
      <c r="E43" s="25" t="s">
        <v>285</v>
      </c>
      <c r="F43" s="25" t="s">
        <v>286</v>
      </c>
      <c r="G43" s="25" t="s">
        <v>457</v>
      </c>
      <c r="H43" s="5">
        <v>13.027647276664439</v>
      </c>
      <c r="I43" s="27">
        <v>12939000</v>
      </c>
      <c r="J43" s="32">
        <v>0.5</v>
      </c>
      <c r="K43" s="32">
        <v>62.98</v>
      </c>
      <c r="L43" s="33" t="s">
        <v>390</v>
      </c>
      <c r="M43" s="33" t="s">
        <v>392</v>
      </c>
      <c r="N43" s="34">
        <f t="shared" si="6"/>
        <v>15</v>
      </c>
      <c r="O43" s="34">
        <f t="shared" si="7"/>
        <v>20</v>
      </c>
      <c r="P43" s="34">
        <f t="shared" si="8"/>
        <v>20</v>
      </c>
      <c r="Q43" s="34">
        <f t="shared" si="9"/>
        <v>25</v>
      </c>
      <c r="R43" s="4">
        <f t="shared" si="10"/>
        <v>20</v>
      </c>
      <c r="S43" s="38">
        <f t="shared" si="11"/>
        <v>33.027647276664439</v>
      </c>
      <c r="T43" s="39" t="s">
        <v>548</v>
      </c>
      <c r="U43" s="3"/>
      <c r="V43" s="6" t="s">
        <v>529</v>
      </c>
    </row>
    <row r="44" spans="1:22" ht="51" customHeight="1" thickBot="1" x14ac:dyDescent="0.4">
      <c r="A44" s="25" t="s">
        <v>32</v>
      </c>
      <c r="B44" s="26" t="s">
        <v>50</v>
      </c>
      <c r="C44" s="25" t="s">
        <v>86</v>
      </c>
      <c r="D44" s="25" t="s">
        <v>87</v>
      </c>
      <c r="E44" s="25" t="s">
        <v>233</v>
      </c>
      <c r="F44" s="25" t="s">
        <v>234</v>
      </c>
      <c r="G44" s="25" t="s">
        <v>427</v>
      </c>
      <c r="H44" s="5">
        <v>18.024513150656709</v>
      </c>
      <c r="I44" s="27">
        <v>38787000</v>
      </c>
      <c r="J44" s="32">
        <v>0.69</v>
      </c>
      <c r="K44" s="32">
        <v>82.7</v>
      </c>
      <c r="L44" s="33" t="s">
        <v>390</v>
      </c>
      <c r="M44" s="33" t="s">
        <v>524</v>
      </c>
      <c r="N44" s="34">
        <f t="shared" si="6"/>
        <v>15</v>
      </c>
      <c r="O44" s="34">
        <f t="shared" si="7"/>
        <v>25</v>
      </c>
      <c r="P44" s="34">
        <f t="shared" si="8"/>
        <v>20</v>
      </c>
      <c r="Q44" s="34">
        <f t="shared" si="9"/>
        <v>0</v>
      </c>
      <c r="R44" s="4">
        <f t="shared" si="10"/>
        <v>15</v>
      </c>
      <c r="S44" s="38">
        <f t="shared" si="11"/>
        <v>33.024513150656709</v>
      </c>
      <c r="T44" s="39" t="s">
        <v>549</v>
      </c>
      <c r="U44" s="3"/>
      <c r="V44" s="6" t="s">
        <v>545</v>
      </c>
    </row>
    <row r="45" spans="1:22" ht="90.75" customHeight="1" thickBot="1" x14ac:dyDescent="0.4">
      <c r="A45" s="25" t="s">
        <v>33</v>
      </c>
      <c r="B45" s="26" t="s">
        <v>43</v>
      </c>
      <c r="C45" s="25" t="s">
        <v>88</v>
      </c>
      <c r="D45" s="25" t="s">
        <v>77</v>
      </c>
      <c r="E45" s="25" t="s">
        <v>235</v>
      </c>
      <c r="F45" s="25" t="s">
        <v>236</v>
      </c>
      <c r="G45" s="25" t="s">
        <v>394</v>
      </c>
      <c r="H45" s="5">
        <v>17.836883855124576</v>
      </c>
      <c r="I45" s="27">
        <v>48850000</v>
      </c>
      <c r="J45" s="32">
        <v>0.64</v>
      </c>
      <c r="K45" s="32">
        <v>63.43</v>
      </c>
      <c r="L45" s="33" t="s">
        <v>389</v>
      </c>
      <c r="M45" s="33" t="s">
        <v>392</v>
      </c>
      <c r="N45" s="34">
        <f t="shared" si="6"/>
        <v>15</v>
      </c>
      <c r="O45" s="34">
        <f t="shared" si="7"/>
        <v>20</v>
      </c>
      <c r="P45" s="34">
        <f t="shared" si="8"/>
        <v>0</v>
      </c>
      <c r="Q45" s="34">
        <f t="shared" si="9"/>
        <v>25</v>
      </c>
      <c r="R45" s="4">
        <f t="shared" si="10"/>
        <v>15</v>
      </c>
      <c r="S45" s="38">
        <f t="shared" si="11"/>
        <v>32.836883855124576</v>
      </c>
      <c r="T45" s="39" t="s">
        <v>548</v>
      </c>
      <c r="U45" s="3"/>
      <c r="V45" s="6" t="s">
        <v>526</v>
      </c>
    </row>
    <row r="46" spans="1:22" ht="73.5" customHeight="1" thickBot="1" x14ac:dyDescent="0.4">
      <c r="A46" s="25" t="s">
        <v>156</v>
      </c>
      <c r="B46" s="26" t="s">
        <v>50</v>
      </c>
      <c r="C46" s="25" t="s">
        <v>157</v>
      </c>
      <c r="D46" s="25" t="s">
        <v>90</v>
      </c>
      <c r="E46" s="25" t="s">
        <v>296</v>
      </c>
      <c r="F46" s="25" t="s">
        <v>297</v>
      </c>
      <c r="G46" s="25" t="s">
        <v>412</v>
      </c>
      <c r="H46" s="5">
        <v>12.438873990429238</v>
      </c>
      <c r="I46" s="27">
        <v>34098000</v>
      </c>
      <c r="J46" s="32">
        <v>0.52</v>
      </c>
      <c r="K46" s="32">
        <v>55.34</v>
      </c>
      <c r="L46" s="33" t="s">
        <v>390</v>
      </c>
      <c r="M46" s="33" t="s">
        <v>392</v>
      </c>
      <c r="N46" s="34">
        <f t="shared" si="6"/>
        <v>15</v>
      </c>
      <c r="O46" s="34">
        <f t="shared" si="7"/>
        <v>20</v>
      </c>
      <c r="P46" s="34">
        <f t="shared" si="8"/>
        <v>20</v>
      </c>
      <c r="Q46" s="34">
        <f t="shared" si="9"/>
        <v>25</v>
      </c>
      <c r="R46" s="4">
        <f t="shared" si="10"/>
        <v>20</v>
      </c>
      <c r="S46" s="38">
        <f t="shared" si="11"/>
        <v>32.438873990429236</v>
      </c>
      <c r="T46" s="39" t="s">
        <v>548</v>
      </c>
      <c r="U46" s="3"/>
      <c r="V46" s="6" t="s">
        <v>526</v>
      </c>
    </row>
    <row r="47" spans="1:22" ht="75.75" customHeight="1" thickBot="1" x14ac:dyDescent="0.4">
      <c r="A47" s="25" t="s">
        <v>481</v>
      </c>
      <c r="B47" s="26" t="s">
        <v>43</v>
      </c>
      <c r="C47" s="25" t="s">
        <v>44</v>
      </c>
      <c r="D47" s="25" t="s">
        <v>77</v>
      </c>
      <c r="E47" s="25" t="s">
        <v>377</v>
      </c>
      <c r="F47" s="25" t="s">
        <v>378</v>
      </c>
      <c r="G47" s="25" t="s">
        <v>482</v>
      </c>
      <c r="H47" s="5">
        <v>15.653824566515684</v>
      </c>
      <c r="I47" s="27">
        <v>87526000</v>
      </c>
      <c r="J47" s="32">
        <v>0.51</v>
      </c>
      <c r="K47" s="32">
        <v>67.34</v>
      </c>
      <c r="L47" s="33" t="s">
        <v>389</v>
      </c>
      <c r="M47" s="33" t="s">
        <v>392</v>
      </c>
      <c r="N47" s="34">
        <f t="shared" si="6"/>
        <v>15</v>
      </c>
      <c r="O47" s="34">
        <f t="shared" si="7"/>
        <v>25</v>
      </c>
      <c r="P47" s="34">
        <f t="shared" si="8"/>
        <v>0</v>
      </c>
      <c r="Q47" s="34">
        <f t="shared" si="9"/>
        <v>25</v>
      </c>
      <c r="R47" s="4">
        <f t="shared" si="10"/>
        <v>16.25</v>
      </c>
      <c r="S47" s="38">
        <f t="shared" si="11"/>
        <v>31.903824566515684</v>
      </c>
      <c r="T47" s="39" t="s">
        <v>548</v>
      </c>
      <c r="U47" s="3"/>
      <c r="V47" s="6" t="s">
        <v>526</v>
      </c>
    </row>
    <row r="48" spans="1:22" ht="88.5" customHeight="1" thickBot="1" x14ac:dyDescent="0.4">
      <c r="A48" s="25" t="s">
        <v>515</v>
      </c>
      <c r="B48" s="26" t="s">
        <v>50</v>
      </c>
      <c r="C48" s="25" t="s">
        <v>44</v>
      </c>
      <c r="D48" s="25" t="s">
        <v>101</v>
      </c>
      <c r="E48" s="25" t="s">
        <v>516</v>
      </c>
      <c r="F48" s="25" t="s">
        <v>44</v>
      </c>
      <c r="G48" s="25" t="s">
        <v>517</v>
      </c>
      <c r="H48" s="5">
        <v>18.107604980782909</v>
      </c>
      <c r="I48" s="27">
        <v>2325000</v>
      </c>
      <c r="J48" s="32">
        <v>0.81</v>
      </c>
      <c r="K48" s="32">
        <v>16.649999999999999</v>
      </c>
      <c r="L48" s="33" t="s">
        <v>390</v>
      </c>
      <c r="M48" s="33" t="s">
        <v>523</v>
      </c>
      <c r="N48" s="34">
        <f t="shared" si="6"/>
        <v>25</v>
      </c>
      <c r="O48" s="34">
        <f t="shared" si="7"/>
        <v>0</v>
      </c>
      <c r="P48" s="34">
        <f t="shared" si="8"/>
        <v>20</v>
      </c>
      <c r="Q48" s="34">
        <f t="shared" si="9"/>
        <v>10</v>
      </c>
      <c r="R48" s="4">
        <f t="shared" si="10"/>
        <v>13.75</v>
      </c>
      <c r="S48" s="38">
        <f t="shared" si="11"/>
        <v>31.857604980782909</v>
      </c>
      <c r="T48" s="39" t="s">
        <v>548</v>
      </c>
      <c r="U48" s="3">
        <v>100</v>
      </c>
      <c r="V48" s="6"/>
    </row>
    <row r="49" spans="1:22" ht="88.5" customHeight="1" thickBot="1" x14ac:dyDescent="0.4">
      <c r="A49" s="25" t="s">
        <v>109</v>
      </c>
      <c r="B49" s="26" t="s">
        <v>52</v>
      </c>
      <c r="C49" s="25" t="s">
        <v>110</v>
      </c>
      <c r="D49" s="25" t="s">
        <v>111</v>
      </c>
      <c r="E49" s="25" t="s">
        <v>256</v>
      </c>
      <c r="F49" s="25" t="s">
        <v>209</v>
      </c>
      <c r="G49" s="25" t="s">
        <v>418</v>
      </c>
      <c r="H49" s="5">
        <v>16.358336640816624</v>
      </c>
      <c r="I49" s="27">
        <v>10300000</v>
      </c>
      <c r="J49" s="32">
        <v>0.54</v>
      </c>
      <c r="K49" s="32">
        <v>70.64</v>
      </c>
      <c r="L49" s="33" t="s">
        <v>390</v>
      </c>
      <c r="M49" s="33" t="s">
        <v>524</v>
      </c>
      <c r="N49" s="34">
        <f t="shared" si="6"/>
        <v>15</v>
      </c>
      <c r="O49" s="34">
        <f t="shared" si="7"/>
        <v>25</v>
      </c>
      <c r="P49" s="34">
        <f t="shared" si="8"/>
        <v>20</v>
      </c>
      <c r="Q49" s="34">
        <f t="shared" si="9"/>
        <v>0</v>
      </c>
      <c r="R49" s="4">
        <f t="shared" si="10"/>
        <v>15</v>
      </c>
      <c r="S49" s="38">
        <f t="shared" si="11"/>
        <v>31.358336640816624</v>
      </c>
      <c r="T49" s="39" t="s">
        <v>551</v>
      </c>
      <c r="U49" s="3">
        <v>100</v>
      </c>
      <c r="V49" s="6"/>
    </row>
    <row r="50" spans="1:22" ht="51" customHeight="1" thickBot="1" x14ac:dyDescent="0.4">
      <c r="A50" s="25" t="s">
        <v>107</v>
      </c>
      <c r="B50" s="26" t="s">
        <v>52</v>
      </c>
      <c r="C50" s="25" t="s">
        <v>44</v>
      </c>
      <c r="D50" s="25" t="s">
        <v>108</v>
      </c>
      <c r="E50" s="25" t="s">
        <v>255</v>
      </c>
      <c r="F50" s="25" t="s">
        <v>216</v>
      </c>
      <c r="G50" s="25" t="s">
        <v>441</v>
      </c>
      <c r="H50" s="5">
        <v>14.955600151724912</v>
      </c>
      <c r="I50" s="27">
        <v>16312000</v>
      </c>
      <c r="J50" s="32">
        <v>0.62</v>
      </c>
      <c r="K50" s="32">
        <v>65.87</v>
      </c>
      <c r="L50" s="33" t="s">
        <v>390</v>
      </c>
      <c r="M50" s="33" t="s">
        <v>523</v>
      </c>
      <c r="N50" s="34">
        <f t="shared" si="6"/>
        <v>15</v>
      </c>
      <c r="O50" s="34">
        <f t="shared" si="7"/>
        <v>20</v>
      </c>
      <c r="P50" s="34">
        <f t="shared" si="8"/>
        <v>20</v>
      </c>
      <c r="Q50" s="34">
        <f t="shared" si="9"/>
        <v>10</v>
      </c>
      <c r="R50" s="4">
        <f t="shared" si="10"/>
        <v>16.25</v>
      </c>
      <c r="S50" s="38">
        <f t="shared" si="11"/>
        <v>31.205600151724912</v>
      </c>
      <c r="T50" s="39" t="s">
        <v>553</v>
      </c>
      <c r="U50" s="3">
        <v>100</v>
      </c>
      <c r="V50" s="6"/>
    </row>
    <row r="51" spans="1:22" ht="83.25" customHeight="1" thickBot="1" x14ac:dyDescent="0.4">
      <c r="A51" s="25" t="s">
        <v>19</v>
      </c>
      <c r="B51" s="26" t="s">
        <v>50</v>
      </c>
      <c r="C51" s="25" t="s">
        <v>44</v>
      </c>
      <c r="D51" s="25" t="s">
        <v>73</v>
      </c>
      <c r="E51" s="25" t="s">
        <v>216</v>
      </c>
      <c r="F51" s="25" t="s">
        <v>217</v>
      </c>
      <c r="G51" s="25" t="s">
        <v>398</v>
      </c>
      <c r="H51" s="5">
        <v>18.303207838080343</v>
      </c>
      <c r="I51" s="27">
        <v>102789000</v>
      </c>
      <c r="J51" s="32">
        <v>0.67</v>
      </c>
      <c r="K51" s="32">
        <v>39.380000000000003</v>
      </c>
      <c r="L51" s="33" t="s">
        <v>389</v>
      </c>
      <c r="M51" s="33" t="s">
        <v>392</v>
      </c>
      <c r="N51" s="34">
        <f t="shared" si="6"/>
        <v>15</v>
      </c>
      <c r="O51" s="34">
        <f t="shared" si="7"/>
        <v>10</v>
      </c>
      <c r="P51" s="34">
        <f t="shared" si="8"/>
        <v>0</v>
      </c>
      <c r="Q51" s="34">
        <f t="shared" si="9"/>
        <v>25</v>
      </c>
      <c r="R51" s="4">
        <f t="shared" si="10"/>
        <v>12.5</v>
      </c>
      <c r="S51" s="38">
        <f t="shared" si="11"/>
        <v>30.803207838080343</v>
      </c>
      <c r="T51" s="39" t="s">
        <v>552</v>
      </c>
      <c r="U51" s="3"/>
      <c r="V51" s="6" t="s">
        <v>534</v>
      </c>
    </row>
    <row r="52" spans="1:22" ht="81" customHeight="1" thickBot="1" x14ac:dyDescent="0.4">
      <c r="A52" s="25" t="s">
        <v>30</v>
      </c>
      <c r="B52" s="26" t="s">
        <v>52</v>
      </c>
      <c r="C52" s="25" t="s">
        <v>44</v>
      </c>
      <c r="D52" s="25" t="s">
        <v>85</v>
      </c>
      <c r="E52" s="25" t="s">
        <v>229</v>
      </c>
      <c r="F52" s="25" t="s">
        <v>230</v>
      </c>
      <c r="G52" s="25" t="s">
        <v>473</v>
      </c>
      <c r="H52" s="5">
        <v>18.159825269320038</v>
      </c>
      <c r="I52" s="27">
        <v>7454000</v>
      </c>
      <c r="J52" s="32">
        <v>0.72</v>
      </c>
      <c r="K52" s="32">
        <v>85.68</v>
      </c>
      <c r="L52" s="33" t="s">
        <v>389</v>
      </c>
      <c r="M52" s="33" t="s">
        <v>524</v>
      </c>
      <c r="N52" s="34">
        <f t="shared" si="6"/>
        <v>25</v>
      </c>
      <c r="O52" s="34">
        <f t="shared" si="7"/>
        <v>25</v>
      </c>
      <c r="P52" s="34">
        <f t="shared" si="8"/>
        <v>0</v>
      </c>
      <c r="Q52" s="34">
        <f t="shared" si="9"/>
        <v>0</v>
      </c>
      <c r="R52" s="4">
        <f t="shared" si="10"/>
        <v>12.5</v>
      </c>
      <c r="S52" s="38">
        <f t="shared" si="11"/>
        <v>30.659825269320038</v>
      </c>
      <c r="T52" s="39" t="s">
        <v>551</v>
      </c>
      <c r="U52" s="3"/>
      <c r="V52" s="6" t="s">
        <v>535</v>
      </c>
    </row>
    <row r="53" spans="1:22" ht="71.25" customHeight="1" thickBot="1" x14ac:dyDescent="0.4">
      <c r="A53" s="25" t="s">
        <v>36</v>
      </c>
      <c r="B53" s="26" t="s">
        <v>50</v>
      </c>
      <c r="C53" s="25" t="s">
        <v>44</v>
      </c>
      <c r="D53" s="25" t="s">
        <v>90</v>
      </c>
      <c r="E53" s="25" t="s">
        <v>209</v>
      </c>
      <c r="F53" s="25" t="s">
        <v>240</v>
      </c>
      <c r="G53" s="25" t="s">
        <v>439</v>
      </c>
      <c r="H53" s="5">
        <v>16.899137619201277</v>
      </c>
      <c r="I53" s="27">
        <v>16391000</v>
      </c>
      <c r="J53" s="32">
        <v>0.82</v>
      </c>
      <c r="K53" s="32">
        <v>60.21</v>
      </c>
      <c r="L53" s="33" t="s">
        <v>389</v>
      </c>
      <c r="M53" s="33" t="s">
        <v>523</v>
      </c>
      <c r="N53" s="34">
        <f t="shared" si="6"/>
        <v>25</v>
      </c>
      <c r="O53" s="34">
        <f t="shared" si="7"/>
        <v>20</v>
      </c>
      <c r="P53" s="34">
        <f t="shared" si="8"/>
        <v>0</v>
      </c>
      <c r="Q53" s="34">
        <f t="shared" si="9"/>
        <v>10</v>
      </c>
      <c r="R53" s="4">
        <f t="shared" si="10"/>
        <v>13.75</v>
      </c>
      <c r="S53" s="38">
        <f t="shared" si="11"/>
        <v>30.649137619201277</v>
      </c>
      <c r="T53" s="39" t="s">
        <v>548</v>
      </c>
      <c r="U53" s="3"/>
      <c r="V53" s="6" t="s">
        <v>536</v>
      </c>
    </row>
    <row r="54" spans="1:22" ht="51" customHeight="1" thickBot="1" x14ac:dyDescent="0.4">
      <c r="A54" s="25" t="s">
        <v>123</v>
      </c>
      <c r="B54" s="26" t="s">
        <v>52</v>
      </c>
      <c r="C54" s="25" t="s">
        <v>124</v>
      </c>
      <c r="D54" s="25" t="s">
        <v>125</v>
      </c>
      <c r="E54" s="25" t="s">
        <v>268</v>
      </c>
      <c r="F54" s="25" t="s">
        <v>269</v>
      </c>
      <c r="G54" s="25" t="s">
        <v>470</v>
      </c>
      <c r="H54" s="5">
        <v>14.147940557301776</v>
      </c>
      <c r="I54" s="27">
        <v>14204000</v>
      </c>
      <c r="J54" s="32">
        <v>0.71</v>
      </c>
      <c r="K54" s="32">
        <v>46.35</v>
      </c>
      <c r="L54" s="33" t="s">
        <v>390</v>
      </c>
      <c r="M54" s="33" t="s">
        <v>523</v>
      </c>
      <c r="N54" s="34">
        <f t="shared" si="6"/>
        <v>25</v>
      </c>
      <c r="O54" s="34">
        <f t="shared" si="7"/>
        <v>10</v>
      </c>
      <c r="P54" s="34">
        <f t="shared" si="8"/>
        <v>20</v>
      </c>
      <c r="Q54" s="34">
        <f t="shared" si="9"/>
        <v>10</v>
      </c>
      <c r="R54" s="4">
        <f t="shared" si="10"/>
        <v>16.25</v>
      </c>
      <c r="S54" s="38">
        <f t="shared" si="11"/>
        <v>30.397940557301776</v>
      </c>
      <c r="T54" s="39" t="s">
        <v>551</v>
      </c>
      <c r="U54" s="3">
        <v>100</v>
      </c>
      <c r="V54" s="6"/>
    </row>
    <row r="55" spans="1:22" ht="51" customHeight="1" thickBot="1" x14ac:dyDescent="0.4">
      <c r="A55" s="25" t="s">
        <v>11</v>
      </c>
      <c r="B55" s="26" t="s">
        <v>50</v>
      </c>
      <c r="C55" s="25" t="s">
        <v>64</v>
      </c>
      <c r="D55" s="25" t="s">
        <v>57</v>
      </c>
      <c r="E55" s="25" t="s">
        <v>209</v>
      </c>
      <c r="F55" s="25" t="s">
        <v>201</v>
      </c>
      <c r="G55" s="25" t="s">
        <v>401</v>
      </c>
      <c r="H55" s="5">
        <v>21.552272674086922</v>
      </c>
      <c r="I55" s="27">
        <v>29301000</v>
      </c>
      <c r="J55" s="32">
        <v>0.55000000000000004</v>
      </c>
      <c r="K55" s="32">
        <v>62.59</v>
      </c>
      <c r="L55" s="33" t="s">
        <v>389</v>
      </c>
      <c r="M55" s="33" t="s">
        <v>524</v>
      </c>
      <c r="N55" s="34">
        <f t="shared" si="6"/>
        <v>15</v>
      </c>
      <c r="O55" s="34">
        <f t="shared" si="7"/>
        <v>20</v>
      </c>
      <c r="P55" s="34">
        <f t="shared" si="8"/>
        <v>0</v>
      </c>
      <c r="Q55" s="34">
        <f t="shared" si="9"/>
        <v>0</v>
      </c>
      <c r="R55" s="4">
        <f t="shared" si="10"/>
        <v>8.75</v>
      </c>
      <c r="S55" s="38">
        <f t="shared" si="11"/>
        <v>30.302272674086922</v>
      </c>
      <c r="T55" s="39" t="s">
        <v>551</v>
      </c>
      <c r="U55" s="3"/>
      <c r="V55" s="6" t="s">
        <v>529</v>
      </c>
    </row>
    <row r="56" spans="1:22" ht="51" customHeight="1" thickBot="1" x14ac:dyDescent="0.4">
      <c r="A56" s="25" t="s">
        <v>381</v>
      </c>
      <c r="B56" s="26" t="s">
        <v>50</v>
      </c>
      <c r="C56" s="25" t="s">
        <v>44</v>
      </c>
      <c r="D56" s="25" t="s">
        <v>382</v>
      </c>
      <c r="E56" s="25" t="s">
        <v>311</v>
      </c>
      <c r="F56" s="25" t="s">
        <v>44</v>
      </c>
      <c r="G56" s="25" t="s">
        <v>467</v>
      </c>
      <c r="H56" s="5">
        <v>11.733749186597503</v>
      </c>
      <c r="I56" s="27">
        <v>24975000</v>
      </c>
      <c r="J56" s="32">
        <v>0.24</v>
      </c>
      <c r="K56" s="32">
        <v>66.650000000000006</v>
      </c>
      <c r="L56" s="33" t="s">
        <v>390</v>
      </c>
      <c r="M56" s="33" t="s">
        <v>392</v>
      </c>
      <c r="N56" s="34">
        <f t="shared" si="6"/>
        <v>0</v>
      </c>
      <c r="O56" s="34">
        <f t="shared" si="7"/>
        <v>25</v>
      </c>
      <c r="P56" s="34">
        <f t="shared" si="8"/>
        <v>20</v>
      </c>
      <c r="Q56" s="34">
        <f t="shared" si="9"/>
        <v>25</v>
      </c>
      <c r="R56" s="4">
        <f t="shared" si="10"/>
        <v>17.5</v>
      </c>
      <c r="S56" s="38">
        <f t="shared" si="11"/>
        <v>29.233749186597503</v>
      </c>
      <c r="T56" s="39" t="s">
        <v>553</v>
      </c>
      <c r="U56" s="3">
        <v>100</v>
      </c>
      <c r="V56" s="6"/>
    </row>
    <row r="57" spans="1:22" ht="67.5" customHeight="1" thickBot="1" x14ac:dyDescent="0.4">
      <c r="A57" s="25" t="s">
        <v>174</v>
      </c>
      <c r="B57" s="26" t="s">
        <v>50</v>
      </c>
      <c r="C57" s="25" t="s">
        <v>44</v>
      </c>
      <c r="D57" s="25" t="s">
        <v>175</v>
      </c>
      <c r="E57" s="25" t="s">
        <v>312</v>
      </c>
      <c r="F57" s="25" t="s">
        <v>44</v>
      </c>
      <c r="G57" s="25" t="s">
        <v>444</v>
      </c>
      <c r="H57" s="5">
        <v>11.45818293136699</v>
      </c>
      <c r="I57" s="27">
        <v>15700000</v>
      </c>
      <c r="J57" s="32">
        <v>0.24</v>
      </c>
      <c r="K57" s="32">
        <v>66.650000000000006</v>
      </c>
      <c r="L57" s="33" t="s">
        <v>390</v>
      </c>
      <c r="M57" s="33" t="s">
        <v>392</v>
      </c>
      <c r="N57" s="34">
        <f t="shared" si="6"/>
        <v>0</v>
      </c>
      <c r="O57" s="34">
        <f t="shared" si="7"/>
        <v>25</v>
      </c>
      <c r="P57" s="34">
        <f t="shared" si="8"/>
        <v>20</v>
      </c>
      <c r="Q57" s="34">
        <f t="shared" si="9"/>
        <v>25</v>
      </c>
      <c r="R57" s="4">
        <f t="shared" si="10"/>
        <v>17.5</v>
      </c>
      <c r="S57" s="38">
        <f t="shared" si="11"/>
        <v>28.958182931366991</v>
      </c>
      <c r="T57" s="39" t="s">
        <v>553</v>
      </c>
      <c r="U57" s="3">
        <v>100</v>
      </c>
      <c r="V57" s="6"/>
    </row>
    <row r="58" spans="1:22" ht="71.25" customHeight="1" thickBot="1" x14ac:dyDescent="0.4">
      <c r="A58" s="25" t="s">
        <v>149</v>
      </c>
      <c r="B58" s="26" t="s">
        <v>52</v>
      </c>
      <c r="C58" s="25" t="s">
        <v>44</v>
      </c>
      <c r="D58" s="25" t="s">
        <v>150</v>
      </c>
      <c r="E58" s="25" t="s">
        <v>291</v>
      </c>
      <c r="F58" s="25" t="s">
        <v>44</v>
      </c>
      <c r="G58" s="25" t="s">
        <v>435</v>
      </c>
      <c r="H58" s="5">
        <v>12.63494611519287</v>
      </c>
      <c r="I58" s="27">
        <v>6726000</v>
      </c>
      <c r="J58" s="32">
        <v>0.53</v>
      </c>
      <c r="K58" s="32">
        <v>55.53</v>
      </c>
      <c r="L58" s="33" t="s">
        <v>390</v>
      </c>
      <c r="M58" s="33" t="s">
        <v>523</v>
      </c>
      <c r="N58" s="34">
        <f t="shared" si="6"/>
        <v>15</v>
      </c>
      <c r="O58" s="34">
        <f t="shared" si="7"/>
        <v>20</v>
      </c>
      <c r="P58" s="34">
        <f t="shared" si="8"/>
        <v>20</v>
      </c>
      <c r="Q58" s="34">
        <f t="shared" si="9"/>
        <v>10</v>
      </c>
      <c r="R58" s="4">
        <f t="shared" si="10"/>
        <v>16.25</v>
      </c>
      <c r="S58" s="38">
        <f t="shared" si="11"/>
        <v>28.884946115192868</v>
      </c>
      <c r="T58" s="39" t="s">
        <v>551</v>
      </c>
      <c r="U58" s="3"/>
      <c r="V58" s="6" t="s">
        <v>537</v>
      </c>
    </row>
    <row r="59" spans="1:22" ht="96.75" customHeight="1" thickBot="1" x14ac:dyDescent="0.4">
      <c r="A59" s="25" t="s">
        <v>93</v>
      </c>
      <c r="B59" s="26" t="s">
        <v>50</v>
      </c>
      <c r="C59" s="25" t="s">
        <v>94</v>
      </c>
      <c r="D59" s="25" t="s">
        <v>95</v>
      </c>
      <c r="E59" s="25" t="s">
        <v>244</v>
      </c>
      <c r="F59" s="25" t="s">
        <v>245</v>
      </c>
      <c r="G59" s="25" t="s">
        <v>404</v>
      </c>
      <c r="H59" s="5">
        <v>16.102345309243681</v>
      </c>
      <c r="I59" s="27">
        <v>25500000</v>
      </c>
      <c r="J59" s="32">
        <v>0.55000000000000004</v>
      </c>
      <c r="K59" s="32">
        <v>80.73</v>
      </c>
      <c r="L59" s="33" t="s">
        <v>389</v>
      </c>
      <c r="M59" s="33" t="s">
        <v>523</v>
      </c>
      <c r="N59" s="34">
        <f t="shared" si="6"/>
        <v>15</v>
      </c>
      <c r="O59" s="34">
        <f t="shared" si="7"/>
        <v>25</v>
      </c>
      <c r="P59" s="34">
        <f t="shared" si="8"/>
        <v>0</v>
      </c>
      <c r="Q59" s="34">
        <f t="shared" si="9"/>
        <v>10</v>
      </c>
      <c r="R59" s="4">
        <f t="shared" si="10"/>
        <v>12.5</v>
      </c>
      <c r="S59" s="38">
        <f t="shared" si="11"/>
        <v>28.602345309243681</v>
      </c>
      <c r="T59" s="39" t="s">
        <v>553</v>
      </c>
      <c r="U59" s="3"/>
      <c r="V59" s="6" t="s">
        <v>526</v>
      </c>
    </row>
    <row r="60" spans="1:22" ht="28.5" thickBot="1" x14ac:dyDescent="0.4">
      <c r="A60" s="25" t="s">
        <v>96</v>
      </c>
      <c r="B60" s="26" t="s">
        <v>50</v>
      </c>
      <c r="C60" s="25" t="s">
        <v>97</v>
      </c>
      <c r="D60" s="25" t="s">
        <v>95</v>
      </c>
      <c r="E60" s="25" t="s">
        <v>245</v>
      </c>
      <c r="F60" s="25" t="s">
        <v>246</v>
      </c>
      <c r="G60" s="25" t="s">
        <v>404</v>
      </c>
      <c r="H60" s="5">
        <v>15.997401702251558</v>
      </c>
      <c r="I60" s="27">
        <v>34100000</v>
      </c>
      <c r="J60" s="32">
        <v>0.55000000000000004</v>
      </c>
      <c r="K60" s="32">
        <v>80.73</v>
      </c>
      <c r="L60" s="33" t="s">
        <v>389</v>
      </c>
      <c r="M60" s="33" t="s">
        <v>523</v>
      </c>
      <c r="N60" s="34">
        <f t="shared" si="6"/>
        <v>15</v>
      </c>
      <c r="O60" s="34">
        <f t="shared" si="7"/>
        <v>25</v>
      </c>
      <c r="P60" s="34">
        <f t="shared" si="8"/>
        <v>0</v>
      </c>
      <c r="Q60" s="34">
        <f t="shared" si="9"/>
        <v>10</v>
      </c>
      <c r="R60" s="4">
        <f t="shared" si="10"/>
        <v>12.5</v>
      </c>
      <c r="S60" s="38">
        <f t="shared" si="11"/>
        <v>28.497401702251558</v>
      </c>
      <c r="T60" s="39" t="s">
        <v>553</v>
      </c>
      <c r="U60" s="3"/>
      <c r="V60" s="6" t="s">
        <v>526</v>
      </c>
    </row>
    <row r="61" spans="1:22" ht="28.5" thickBot="1" x14ac:dyDescent="0.4">
      <c r="A61" s="25" t="s">
        <v>98</v>
      </c>
      <c r="B61" s="26" t="s">
        <v>50</v>
      </c>
      <c r="C61" s="25" t="s">
        <v>99</v>
      </c>
      <c r="D61" s="25" t="s">
        <v>95</v>
      </c>
      <c r="E61" s="25" t="s">
        <v>247</v>
      </c>
      <c r="F61" s="25" t="s">
        <v>244</v>
      </c>
      <c r="G61" s="25" t="s">
        <v>404</v>
      </c>
      <c r="H61" s="5">
        <v>15.966943160908791</v>
      </c>
      <c r="I61" s="27">
        <v>37800000</v>
      </c>
      <c r="J61" s="32">
        <v>0.55000000000000004</v>
      </c>
      <c r="K61" s="32">
        <v>80.73</v>
      </c>
      <c r="L61" s="33" t="s">
        <v>389</v>
      </c>
      <c r="M61" s="33" t="s">
        <v>523</v>
      </c>
      <c r="N61" s="34">
        <f t="shared" si="6"/>
        <v>15</v>
      </c>
      <c r="O61" s="34">
        <f t="shared" si="7"/>
        <v>25</v>
      </c>
      <c r="P61" s="34">
        <f t="shared" si="8"/>
        <v>0</v>
      </c>
      <c r="Q61" s="34">
        <f t="shared" si="9"/>
        <v>10</v>
      </c>
      <c r="R61" s="4">
        <f t="shared" si="10"/>
        <v>12.5</v>
      </c>
      <c r="S61" s="38">
        <f t="shared" si="11"/>
        <v>28.466943160908791</v>
      </c>
      <c r="T61" s="39" t="s">
        <v>553</v>
      </c>
      <c r="U61" s="3"/>
      <c r="V61" s="6" t="s">
        <v>526</v>
      </c>
    </row>
    <row r="62" spans="1:22" ht="42.5" thickBot="1" x14ac:dyDescent="0.4">
      <c r="A62" s="25" t="s">
        <v>102</v>
      </c>
      <c r="B62" s="26" t="s">
        <v>52</v>
      </c>
      <c r="C62" s="25" t="s">
        <v>44</v>
      </c>
      <c r="D62" s="25" t="s">
        <v>103</v>
      </c>
      <c r="E62" s="25" t="s">
        <v>250</v>
      </c>
      <c r="F62" s="25" t="s">
        <v>251</v>
      </c>
      <c r="G62" s="25" t="s">
        <v>443</v>
      </c>
      <c r="H62" s="5">
        <v>15.571921114706146</v>
      </c>
      <c r="I62" s="27">
        <v>26858000</v>
      </c>
      <c r="J62" s="32">
        <v>0.6</v>
      </c>
      <c r="K62" s="32">
        <v>76.540000000000006</v>
      </c>
      <c r="L62" s="33" t="s">
        <v>389</v>
      </c>
      <c r="M62" s="33" t="s">
        <v>523</v>
      </c>
      <c r="N62" s="34">
        <f t="shared" si="6"/>
        <v>15</v>
      </c>
      <c r="O62" s="34">
        <f t="shared" si="7"/>
        <v>25</v>
      </c>
      <c r="P62" s="34">
        <f t="shared" si="8"/>
        <v>0</v>
      </c>
      <c r="Q62" s="34">
        <f t="shared" si="9"/>
        <v>10</v>
      </c>
      <c r="R62" s="4">
        <f t="shared" si="10"/>
        <v>12.5</v>
      </c>
      <c r="S62" s="38">
        <f t="shared" si="11"/>
        <v>28.071921114706146</v>
      </c>
      <c r="T62" s="39" t="s">
        <v>551</v>
      </c>
      <c r="U62" s="3"/>
      <c r="V62" s="6" t="s">
        <v>538</v>
      </c>
    </row>
    <row r="63" spans="1:22" ht="42.5" thickBot="1" x14ac:dyDescent="0.4">
      <c r="A63" s="25" t="s">
        <v>502</v>
      </c>
      <c r="B63" s="26" t="s">
        <v>52</v>
      </c>
      <c r="C63" s="25" t="s">
        <v>44</v>
      </c>
      <c r="D63" s="25" t="s">
        <v>503</v>
      </c>
      <c r="E63" s="25" t="s">
        <v>504</v>
      </c>
      <c r="F63" s="25" t="s">
        <v>505</v>
      </c>
      <c r="G63" s="25" t="s">
        <v>506</v>
      </c>
      <c r="H63" s="5">
        <v>13.027895001969517</v>
      </c>
      <c r="I63" s="27">
        <v>7081000</v>
      </c>
      <c r="J63" s="32">
        <v>0.47</v>
      </c>
      <c r="K63" s="32">
        <v>68.23</v>
      </c>
      <c r="L63" s="33" t="s">
        <v>390</v>
      </c>
      <c r="M63" s="33" t="s">
        <v>523</v>
      </c>
      <c r="N63" s="34">
        <f t="shared" si="6"/>
        <v>5</v>
      </c>
      <c r="O63" s="34">
        <f t="shared" si="7"/>
        <v>25</v>
      </c>
      <c r="P63" s="34">
        <f t="shared" si="8"/>
        <v>20</v>
      </c>
      <c r="Q63" s="34">
        <f t="shared" si="9"/>
        <v>10</v>
      </c>
      <c r="R63" s="4">
        <f t="shared" si="10"/>
        <v>15</v>
      </c>
      <c r="S63" s="38">
        <f t="shared" si="11"/>
        <v>28.027895001969519</v>
      </c>
      <c r="T63" s="39" t="s">
        <v>549</v>
      </c>
      <c r="U63" s="266">
        <v>51</v>
      </c>
      <c r="V63" s="267" t="s">
        <v>901</v>
      </c>
    </row>
    <row r="64" spans="1:22" ht="28.5" thickBot="1" x14ac:dyDescent="0.4">
      <c r="A64" s="25" t="s">
        <v>140</v>
      </c>
      <c r="B64" s="26" t="s">
        <v>43</v>
      </c>
      <c r="C64" s="25" t="s">
        <v>141</v>
      </c>
      <c r="D64" s="25" t="s">
        <v>55</v>
      </c>
      <c r="E64" s="25" t="s">
        <v>281</v>
      </c>
      <c r="F64" s="25" t="s">
        <v>282</v>
      </c>
      <c r="G64" s="25" t="s">
        <v>400</v>
      </c>
      <c r="H64" s="5">
        <v>13.114355321433441</v>
      </c>
      <c r="I64" s="27">
        <v>42900000</v>
      </c>
      <c r="J64" s="32">
        <v>0.54</v>
      </c>
      <c r="K64" s="32">
        <v>59.36</v>
      </c>
      <c r="L64" s="33" t="s">
        <v>390</v>
      </c>
      <c r="M64" s="33" t="s">
        <v>524</v>
      </c>
      <c r="N64" s="34">
        <f t="shared" si="6"/>
        <v>15</v>
      </c>
      <c r="O64" s="34">
        <f t="shared" si="7"/>
        <v>20</v>
      </c>
      <c r="P64" s="34">
        <f t="shared" si="8"/>
        <v>20</v>
      </c>
      <c r="Q64" s="34">
        <f t="shared" si="9"/>
        <v>0</v>
      </c>
      <c r="R64" s="4">
        <f t="shared" si="10"/>
        <v>13.75</v>
      </c>
      <c r="S64" s="38">
        <f t="shared" si="11"/>
        <v>26.864355321433443</v>
      </c>
      <c r="T64" s="39" t="s">
        <v>551</v>
      </c>
      <c r="U64" s="3"/>
      <c r="V64" s="6" t="s">
        <v>526</v>
      </c>
    </row>
    <row r="65" spans="1:22" ht="42.5" thickBot="1" x14ac:dyDescent="0.4">
      <c r="A65" s="25" t="s">
        <v>142</v>
      </c>
      <c r="B65" s="26" t="s">
        <v>52</v>
      </c>
      <c r="C65" s="25" t="s">
        <v>143</v>
      </c>
      <c r="D65" s="25" t="s">
        <v>144</v>
      </c>
      <c r="E65" s="25" t="s">
        <v>283</v>
      </c>
      <c r="F65" s="25" t="s">
        <v>284</v>
      </c>
      <c r="G65" s="25" t="s">
        <v>431</v>
      </c>
      <c r="H65" s="5">
        <v>12.978755555422477</v>
      </c>
      <c r="I65" s="27">
        <v>45956000</v>
      </c>
      <c r="J65" s="32">
        <v>0.41</v>
      </c>
      <c r="K65" s="32">
        <v>75.75</v>
      </c>
      <c r="L65" s="33" t="s">
        <v>389</v>
      </c>
      <c r="M65" s="33" t="s">
        <v>392</v>
      </c>
      <c r="N65" s="34">
        <f t="shared" si="6"/>
        <v>5</v>
      </c>
      <c r="O65" s="34">
        <f t="shared" si="7"/>
        <v>25</v>
      </c>
      <c r="P65" s="34">
        <f t="shared" si="8"/>
        <v>0</v>
      </c>
      <c r="Q65" s="34">
        <f t="shared" si="9"/>
        <v>25</v>
      </c>
      <c r="R65" s="4">
        <f t="shared" si="10"/>
        <v>13.75</v>
      </c>
      <c r="S65" s="38">
        <f t="shared" si="11"/>
        <v>26.728755555422477</v>
      </c>
      <c r="T65" s="39" t="s">
        <v>553</v>
      </c>
      <c r="U65" s="3"/>
      <c r="V65" s="6" t="s">
        <v>526</v>
      </c>
    </row>
    <row r="66" spans="1:22" ht="29.5" thickBot="1" x14ac:dyDescent="0.4">
      <c r="A66" s="25" t="s">
        <v>37</v>
      </c>
      <c r="B66" s="26" t="s">
        <v>52</v>
      </c>
      <c r="C66" s="25" t="s">
        <v>91</v>
      </c>
      <c r="D66" s="25" t="s">
        <v>92</v>
      </c>
      <c r="E66" s="25" t="s">
        <v>241</v>
      </c>
      <c r="F66" s="25" t="s">
        <v>242</v>
      </c>
      <c r="G66" s="25" t="s">
        <v>428</v>
      </c>
      <c r="H66" s="5">
        <v>16.888922488346946</v>
      </c>
      <c r="I66" s="27">
        <v>29924000</v>
      </c>
      <c r="J66" s="32">
        <v>0.69</v>
      </c>
      <c r="K66" s="32">
        <v>63.03</v>
      </c>
      <c r="L66" s="33" t="s">
        <v>389</v>
      </c>
      <c r="M66" s="33" t="s">
        <v>524</v>
      </c>
      <c r="N66" s="34">
        <f t="shared" si="6"/>
        <v>15</v>
      </c>
      <c r="O66" s="34">
        <f t="shared" si="7"/>
        <v>20</v>
      </c>
      <c r="P66" s="34">
        <f t="shared" si="8"/>
        <v>0</v>
      </c>
      <c r="Q66" s="34">
        <f t="shared" si="9"/>
        <v>0</v>
      </c>
      <c r="R66" s="4">
        <f t="shared" si="10"/>
        <v>8.75</v>
      </c>
      <c r="S66" s="38">
        <f t="shared" si="11"/>
        <v>25.638922488346946</v>
      </c>
      <c r="T66" s="39" t="s">
        <v>549</v>
      </c>
      <c r="U66" s="3"/>
      <c r="V66" s="6" t="s">
        <v>546</v>
      </c>
    </row>
    <row r="67" spans="1:22" ht="78" customHeight="1" thickBot="1" x14ac:dyDescent="0.4">
      <c r="A67" s="25" t="s">
        <v>511</v>
      </c>
      <c r="B67" s="26" t="s">
        <v>52</v>
      </c>
      <c r="C67" s="25" t="s">
        <v>44</v>
      </c>
      <c r="D67" s="25" t="s">
        <v>512</v>
      </c>
      <c r="E67" s="25" t="s">
        <v>513</v>
      </c>
      <c r="F67" s="25" t="s">
        <v>276</v>
      </c>
      <c r="G67" s="25" t="s">
        <v>514</v>
      </c>
      <c r="H67" s="5">
        <v>10.561107472817465</v>
      </c>
      <c r="I67" s="27">
        <v>35494000</v>
      </c>
      <c r="J67" s="32">
        <v>0.3</v>
      </c>
      <c r="K67" s="32">
        <v>66.260000000000005</v>
      </c>
      <c r="L67" s="33" t="s">
        <v>390</v>
      </c>
      <c r="M67" s="33" t="s">
        <v>523</v>
      </c>
      <c r="N67" s="34">
        <f t="shared" si="6"/>
        <v>5</v>
      </c>
      <c r="O67" s="34">
        <f t="shared" si="7"/>
        <v>25</v>
      </c>
      <c r="P67" s="34">
        <f t="shared" si="8"/>
        <v>20</v>
      </c>
      <c r="Q67" s="34">
        <f t="shared" si="9"/>
        <v>10</v>
      </c>
      <c r="R67" s="4">
        <f t="shared" si="10"/>
        <v>15</v>
      </c>
      <c r="S67" s="38">
        <f t="shared" si="11"/>
        <v>25.561107472817465</v>
      </c>
      <c r="T67" s="39" t="s">
        <v>553</v>
      </c>
      <c r="U67" s="3"/>
      <c r="V67" s="6" t="s">
        <v>526</v>
      </c>
    </row>
    <row r="68" spans="1:22" ht="82.5" customHeight="1" thickBot="1" x14ac:dyDescent="0.4">
      <c r="A68" s="25" t="s">
        <v>154</v>
      </c>
      <c r="B68" s="26" t="s">
        <v>52</v>
      </c>
      <c r="C68" s="25" t="s">
        <v>44</v>
      </c>
      <c r="D68" s="25" t="s">
        <v>155</v>
      </c>
      <c r="E68" s="25" t="s">
        <v>294</v>
      </c>
      <c r="F68" s="25" t="s">
        <v>295</v>
      </c>
      <c r="G68" s="25" t="s">
        <v>453</v>
      </c>
      <c r="H68" s="5">
        <v>12.477884258636172</v>
      </c>
      <c r="I68" s="27">
        <v>26121000</v>
      </c>
      <c r="J68" s="32">
        <v>0.47</v>
      </c>
      <c r="K68" s="32">
        <v>56.95</v>
      </c>
      <c r="L68" s="33" t="s">
        <v>389</v>
      </c>
      <c r="M68" s="33" t="s">
        <v>392</v>
      </c>
      <c r="N68" s="34">
        <f t="shared" si="6"/>
        <v>5</v>
      </c>
      <c r="O68" s="34">
        <f t="shared" si="7"/>
        <v>20</v>
      </c>
      <c r="P68" s="34">
        <f t="shared" si="8"/>
        <v>0</v>
      </c>
      <c r="Q68" s="34">
        <f t="shared" si="9"/>
        <v>25</v>
      </c>
      <c r="R68" s="4">
        <f t="shared" si="10"/>
        <v>12.5</v>
      </c>
      <c r="S68" s="38">
        <f t="shared" si="11"/>
        <v>24.977884258636173</v>
      </c>
      <c r="T68" s="39" t="s">
        <v>549</v>
      </c>
      <c r="U68" s="3"/>
      <c r="V68" s="6" t="s">
        <v>526</v>
      </c>
    </row>
    <row r="69" spans="1:22" ht="78.75" customHeight="1" thickBot="1" x14ac:dyDescent="0.4">
      <c r="A69" s="25" t="s">
        <v>132</v>
      </c>
      <c r="B69" s="26" t="s">
        <v>52</v>
      </c>
      <c r="C69" s="25" t="s">
        <v>44</v>
      </c>
      <c r="D69" s="25" t="s">
        <v>133</v>
      </c>
      <c r="E69" s="25" t="s">
        <v>273</v>
      </c>
      <c r="F69" s="25" t="s">
        <v>274</v>
      </c>
      <c r="G69" s="25" t="s">
        <v>442</v>
      </c>
      <c r="H69" s="5">
        <v>13.602790870460137</v>
      </c>
      <c r="I69" s="27">
        <v>17151000</v>
      </c>
      <c r="J69" s="32">
        <v>0.56000000000000005</v>
      </c>
      <c r="K69" s="32">
        <v>56.34</v>
      </c>
      <c r="L69" s="33" t="s">
        <v>389</v>
      </c>
      <c r="M69" s="33" t="s">
        <v>523</v>
      </c>
      <c r="N69" s="34">
        <f t="shared" si="6"/>
        <v>15</v>
      </c>
      <c r="O69" s="34">
        <f t="shared" si="7"/>
        <v>20</v>
      </c>
      <c r="P69" s="34">
        <f t="shared" si="8"/>
        <v>0</v>
      </c>
      <c r="Q69" s="34">
        <f t="shared" si="9"/>
        <v>10</v>
      </c>
      <c r="R69" s="4">
        <f t="shared" si="10"/>
        <v>11.25</v>
      </c>
      <c r="S69" s="38">
        <f t="shared" si="11"/>
        <v>24.852790870460137</v>
      </c>
      <c r="T69" s="39" t="s">
        <v>551</v>
      </c>
      <c r="U69" s="3"/>
      <c r="V69" s="6" t="s">
        <v>529</v>
      </c>
    </row>
    <row r="70" spans="1:22" ht="75.75" customHeight="1" thickBot="1" x14ac:dyDescent="0.4">
      <c r="A70" s="25" t="s">
        <v>160</v>
      </c>
      <c r="B70" s="26" t="s">
        <v>52</v>
      </c>
      <c r="C70" s="25" t="s">
        <v>44</v>
      </c>
      <c r="D70" s="25" t="s">
        <v>53</v>
      </c>
      <c r="E70" s="25" t="s">
        <v>300</v>
      </c>
      <c r="F70" s="25" t="s">
        <v>301</v>
      </c>
      <c r="G70" s="25" t="s">
        <v>471</v>
      </c>
      <c r="H70" s="5">
        <v>12.328420553126868</v>
      </c>
      <c r="I70" s="27">
        <v>10417000</v>
      </c>
      <c r="J70" s="32">
        <v>0.33</v>
      </c>
      <c r="K70" s="32">
        <v>62.22</v>
      </c>
      <c r="L70" s="33" t="s">
        <v>389</v>
      </c>
      <c r="M70" s="33" t="s">
        <v>392</v>
      </c>
      <c r="N70" s="34">
        <f t="shared" ref="N70:N101" si="12">IF(J70&gt;=1,30,IF(J70&gt;=0.7,25,IF(J70&gt;=0.5,15,IF(J70&gt;=0.3,5,0))))</f>
        <v>5</v>
      </c>
      <c r="O70" s="34">
        <f t="shared" ref="O70:O101" si="13">IF(K70&gt;=66,25,IF(K70&gt;=51,20,IF(K70&gt;=31,10,0)))</f>
        <v>20</v>
      </c>
      <c r="P70" s="34">
        <f t="shared" ref="P70:P101" si="14">IF(L70="Min",0,IF(L70="Strong",20))</f>
        <v>0</v>
      </c>
      <c r="Q70" s="34">
        <f t="shared" ref="Q70:Q101" si="15">IF(M70="low",0,IF(M70="med",10,IF(M70="high",25)))</f>
        <v>25</v>
      </c>
      <c r="R70" s="4">
        <f t="shared" ref="R70:R101" si="16">SUM(N70:Q70)*0.25</f>
        <v>12.5</v>
      </c>
      <c r="S70" s="38">
        <f t="shared" ref="S70:S101" si="17">H70+R70</f>
        <v>24.828420553126868</v>
      </c>
      <c r="T70" s="39" t="s">
        <v>551</v>
      </c>
      <c r="U70" s="3">
        <v>100</v>
      </c>
      <c r="V70" s="6"/>
    </row>
    <row r="71" spans="1:22" ht="51" customHeight="1" thickBot="1" x14ac:dyDescent="0.4">
      <c r="A71" s="25" t="s">
        <v>116</v>
      </c>
      <c r="B71" s="26" t="s">
        <v>43</v>
      </c>
      <c r="C71" s="25" t="s">
        <v>44</v>
      </c>
      <c r="D71" s="25" t="s">
        <v>45</v>
      </c>
      <c r="E71" s="25" t="s">
        <v>261</v>
      </c>
      <c r="F71" s="25" t="s">
        <v>262</v>
      </c>
      <c r="G71" s="25" t="s">
        <v>399</v>
      </c>
      <c r="H71" s="5">
        <v>14.336024545809536</v>
      </c>
      <c r="I71" s="27">
        <v>47538000</v>
      </c>
      <c r="J71" s="32">
        <v>0.64</v>
      </c>
      <c r="K71" s="32">
        <v>27.23</v>
      </c>
      <c r="L71" s="33" t="s">
        <v>389</v>
      </c>
      <c r="M71" s="33" t="s">
        <v>392</v>
      </c>
      <c r="N71" s="34">
        <f t="shared" si="12"/>
        <v>15</v>
      </c>
      <c r="O71" s="34">
        <f t="shared" si="13"/>
        <v>0</v>
      </c>
      <c r="P71" s="34">
        <f t="shared" si="14"/>
        <v>0</v>
      </c>
      <c r="Q71" s="34">
        <f t="shared" si="15"/>
        <v>25</v>
      </c>
      <c r="R71" s="4">
        <f t="shared" si="16"/>
        <v>10</v>
      </c>
      <c r="S71" s="38">
        <f t="shared" si="17"/>
        <v>24.336024545809536</v>
      </c>
      <c r="T71" s="39" t="s">
        <v>551</v>
      </c>
      <c r="U71" s="3"/>
      <c r="V71" s="6" t="s">
        <v>526</v>
      </c>
    </row>
    <row r="72" spans="1:22" ht="51" customHeight="1" thickBot="1" x14ac:dyDescent="0.4">
      <c r="A72" s="25" t="s">
        <v>138</v>
      </c>
      <c r="B72" s="26" t="s">
        <v>52</v>
      </c>
      <c r="C72" s="25" t="s">
        <v>44</v>
      </c>
      <c r="D72" s="25" t="s">
        <v>139</v>
      </c>
      <c r="E72" s="25" t="s">
        <v>279</v>
      </c>
      <c r="F72" s="25" t="s">
        <v>280</v>
      </c>
      <c r="G72" s="25" t="s">
        <v>472</v>
      </c>
      <c r="H72" s="5">
        <v>13.082279846623642</v>
      </c>
      <c r="I72" s="27">
        <v>32276000</v>
      </c>
      <c r="J72" s="32">
        <v>0.51</v>
      </c>
      <c r="K72" s="32">
        <v>60.44</v>
      </c>
      <c r="L72" s="33" t="s">
        <v>389</v>
      </c>
      <c r="M72" s="33" t="s">
        <v>523</v>
      </c>
      <c r="N72" s="34">
        <f t="shared" si="12"/>
        <v>15</v>
      </c>
      <c r="O72" s="34">
        <f t="shared" si="13"/>
        <v>20</v>
      </c>
      <c r="P72" s="34">
        <f t="shared" si="14"/>
        <v>0</v>
      </c>
      <c r="Q72" s="34">
        <f t="shared" si="15"/>
        <v>10</v>
      </c>
      <c r="R72" s="4">
        <f t="shared" si="16"/>
        <v>11.25</v>
      </c>
      <c r="S72" s="38">
        <f t="shared" si="17"/>
        <v>24.332279846623642</v>
      </c>
      <c r="T72" s="39" t="s">
        <v>551</v>
      </c>
      <c r="U72" s="3"/>
      <c r="V72" s="6" t="s">
        <v>526</v>
      </c>
    </row>
    <row r="73" spans="1:22" ht="51" customHeight="1" thickBot="1" x14ac:dyDescent="0.4">
      <c r="A73" s="25" t="s">
        <v>120</v>
      </c>
      <c r="B73" s="26" t="s">
        <v>43</v>
      </c>
      <c r="C73" s="25" t="s">
        <v>44</v>
      </c>
      <c r="D73" s="25" t="s">
        <v>45</v>
      </c>
      <c r="E73" s="25" t="s">
        <v>218</v>
      </c>
      <c r="F73" s="25" t="s">
        <v>265</v>
      </c>
      <c r="G73" s="25" t="s">
        <v>475</v>
      </c>
      <c r="H73" s="5">
        <v>14.034708571857843</v>
      </c>
      <c r="I73" s="27">
        <v>69540000</v>
      </c>
      <c r="J73" s="32">
        <v>0.66</v>
      </c>
      <c r="K73" s="32">
        <v>21.51</v>
      </c>
      <c r="L73" s="33" t="s">
        <v>389</v>
      </c>
      <c r="M73" s="33" t="s">
        <v>392</v>
      </c>
      <c r="N73" s="34">
        <f t="shared" si="12"/>
        <v>15</v>
      </c>
      <c r="O73" s="34">
        <f t="shared" si="13"/>
        <v>0</v>
      </c>
      <c r="P73" s="34">
        <f t="shared" si="14"/>
        <v>0</v>
      </c>
      <c r="Q73" s="34">
        <f t="shared" si="15"/>
        <v>25</v>
      </c>
      <c r="R73" s="4">
        <f t="shared" si="16"/>
        <v>10</v>
      </c>
      <c r="S73" s="38">
        <f t="shared" si="17"/>
        <v>24.034708571857841</v>
      </c>
      <c r="T73" s="39" t="s">
        <v>551</v>
      </c>
      <c r="U73" s="3"/>
      <c r="V73" s="6" t="s">
        <v>526</v>
      </c>
    </row>
    <row r="74" spans="1:22" ht="51" customHeight="1" thickBot="1" x14ac:dyDescent="0.4">
      <c r="A74" s="25" t="s">
        <v>129</v>
      </c>
      <c r="B74" s="26" t="s">
        <v>50</v>
      </c>
      <c r="C74" s="25" t="s">
        <v>130</v>
      </c>
      <c r="D74" s="25" t="s">
        <v>131</v>
      </c>
      <c r="E74" s="25" t="s">
        <v>271</v>
      </c>
      <c r="F74" s="25" t="s">
        <v>272</v>
      </c>
      <c r="G74" s="25" t="s">
        <v>410</v>
      </c>
      <c r="H74" s="5">
        <v>13.766140666866857</v>
      </c>
      <c r="I74" s="27">
        <v>65169000</v>
      </c>
      <c r="J74" s="32">
        <v>0.48</v>
      </c>
      <c r="K74" s="32">
        <v>73.599999999999994</v>
      </c>
      <c r="L74" s="33" t="s">
        <v>389</v>
      </c>
      <c r="M74" s="33" t="s">
        <v>523</v>
      </c>
      <c r="N74" s="34">
        <f t="shared" si="12"/>
        <v>5</v>
      </c>
      <c r="O74" s="34">
        <f t="shared" si="13"/>
        <v>25</v>
      </c>
      <c r="P74" s="34">
        <f t="shared" si="14"/>
        <v>0</v>
      </c>
      <c r="Q74" s="34">
        <f t="shared" si="15"/>
        <v>10</v>
      </c>
      <c r="R74" s="4">
        <f t="shared" si="16"/>
        <v>10</v>
      </c>
      <c r="S74" s="38">
        <f t="shared" si="17"/>
        <v>23.766140666866857</v>
      </c>
      <c r="T74" s="39" t="s">
        <v>553</v>
      </c>
      <c r="U74" s="3"/>
      <c r="V74" s="6" t="s">
        <v>526</v>
      </c>
    </row>
    <row r="75" spans="1:22" ht="94.5" customHeight="1" thickBot="1" x14ac:dyDescent="0.4">
      <c r="A75" s="25" t="s">
        <v>38</v>
      </c>
      <c r="B75" s="26" t="s">
        <v>50</v>
      </c>
      <c r="C75" s="25" t="s">
        <v>44</v>
      </c>
      <c r="D75" s="25" t="s">
        <v>73</v>
      </c>
      <c r="E75" s="25" t="s">
        <v>243</v>
      </c>
      <c r="F75" s="25" t="s">
        <v>216</v>
      </c>
      <c r="G75" s="25" t="s">
        <v>397</v>
      </c>
      <c r="H75" s="5">
        <v>13.686412305989329</v>
      </c>
      <c r="I75" s="27">
        <v>229559000</v>
      </c>
      <c r="J75" s="32">
        <v>0.66</v>
      </c>
      <c r="K75" s="32">
        <v>19.32</v>
      </c>
      <c r="L75" s="33" t="s">
        <v>389</v>
      </c>
      <c r="M75" s="33" t="s">
        <v>392</v>
      </c>
      <c r="N75" s="34">
        <f t="shared" si="12"/>
        <v>15</v>
      </c>
      <c r="O75" s="34">
        <f t="shared" si="13"/>
        <v>0</v>
      </c>
      <c r="P75" s="34">
        <f t="shared" si="14"/>
        <v>0</v>
      </c>
      <c r="Q75" s="34">
        <f t="shared" si="15"/>
        <v>25</v>
      </c>
      <c r="R75" s="4">
        <f t="shared" si="16"/>
        <v>10</v>
      </c>
      <c r="S75" s="38">
        <f t="shared" si="17"/>
        <v>23.686412305989329</v>
      </c>
      <c r="T75" s="39" t="s">
        <v>551</v>
      </c>
      <c r="U75" s="3"/>
      <c r="V75" s="6" t="s">
        <v>526</v>
      </c>
    </row>
    <row r="76" spans="1:22" ht="81" customHeight="1" thickBot="1" x14ac:dyDescent="0.4">
      <c r="A76" s="25" t="s">
        <v>180</v>
      </c>
      <c r="B76" s="26" t="s">
        <v>50</v>
      </c>
      <c r="C76" s="25" t="s">
        <v>44</v>
      </c>
      <c r="D76" s="25" t="s">
        <v>181</v>
      </c>
      <c r="E76" s="25" t="s">
        <v>215</v>
      </c>
      <c r="F76" s="25" t="s">
        <v>317</v>
      </c>
      <c r="G76" s="25" t="s">
        <v>448</v>
      </c>
      <c r="H76" s="5">
        <v>10.870666496530623</v>
      </c>
      <c r="I76" s="27">
        <v>8892000</v>
      </c>
      <c r="J76" s="32">
        <v>0.34</v>
      </c>
      <c r="K76" s="32">
        <v>63.47</v>
      </c>
      <c r="L76" s="33" t="s">
        <v>389</v>
      </c>
      <c r="M76" s="33" t="s">
        <v>392</v>
      </c>
      <c r="N76" s="34">
        <f t="shared" si="12"/>
        <v>5</v>
      </c>
      <c r="O76" s="34">
        <f t="shared" si="13"/>
        <v>20</v>
      </c>
      <c r="P76" s="34">
        <f t="shared" si="14"/>
        <v>0</v>
      </c>
      <c r="Q76" s="34">
        <f t="shared" si="15"/>
        <v>25</v>
      </c>
      <c r="R76" s="4">
        <f t="shared" si="16"/>
        <v>12.5</v>
      </c>
      <c r="S76" s="38">
        <f t="shared" si="17"/>
        <v>23.370666496530625</v>
      </c>
      <c r="T76" s="39" t="s">
        <v>554</v>
      </c>
      <c r="U76" s="3"/>
      <c r="V76" s="6" t="s">
        <v>539</v>
      </c>
    </row>
    <row r="77" spans="1:22" ht="71.25" customHeight="1" thickBot="1" x14ac:dyDescent="0.4">
      <c r="A77" s="25" t="s">
        <v>121</v>
      </c>
      <c r="B77" s="26" t="s">
        <v>43</v>
      </c>
      <c r="C77" s="25" t="s">
        <v>44</v>
      </c>
      <c r="D77" s="25" t="s">
        <v>122</v>
      </c>
      <c r="E77" s="25" t="s">
        <v>266</v>
      </c>
      <c r="F77" s="25" t="s">
        <v>267</v>
      </c>
      <c r="G77" s="25" t="s">
        <v>396</v>
      </c>
      <c r="H77" s="5">
        <v>14.012045967400951</v>
      </c>
      <c r="I77" s="27">
        <v>27474000</v>
      </c>
      <c r="J77" s="32">
        <v>0.45</v>
      </c>
      <c r="K77" s="32">
        <v>62.43</v>
      </c>
      <c r="L77" s="33" t="s">
        <v>389</v>
      </c>
      <c r="M77" s="33" t="s">
        <v>523</v>
      </c>
      <c r="N77" s="34">
        <f t="shared" si="12"/>
        <v>5</v>
      </c>
      <c r="O77" s="34">
        <f t="shared" si="13"/>
        <v>20</v>
      </c>
      <c r="P77" s="34">
        <f t="shared" si="14"/>
        <v>0</v>
      </c>
      <c r="Q77" s="34">
        <f t="shared" si="15"/>
        <v>10</v>
      </c>
      <c r="R77" s="4">
        <f t="shared" si="16"/>
        <v>8.75</v>
      </c>
      <c r="S77" s="38">
        <f t="shared" si="17"/>
        <v>22.762045967400951</v>
      </c>
      <c r="T77" s="39" t="s">
        <v>550</v>
      </c>
      <c r="U77" s="3"/>
      <c r="V77" s="6" t="s">
        <v>540</v>
      </c>
    </row>
    <row r="78" spans="1:22" ht="51" customHeight="1" thickBot="1" x14ac:dyDescent="0.4">
      <c r="A78" s="25" t="s">
        <v>161</v>
      </c>
      <c r="B78" s="26" t="s">
        <v>50</v>
      </c>
      <c r="C78" s="25" t="s">
        <v>162</v>
      </c>
      <c r="D78" s="25" t="s">
        <v>131</v>
      </c>
      <c r="E78" s="25" t="s">
        <v>302</v>
      </c>
      <c r="F78" s="25" t="s">
        <v>303</v>
      </c>
      <c r="G78" s="25" t="s">
        <v>409</v>
      </c>
      <c r="H78" s="5">
        <v>12.256385278443101</v>
      </c>
      <c r="I78" s="27">
        <v>113232000</v>
      </c>
      <c r="J78" s="32">
        <v>0.41</v>
      </c>
      <c r="K78" s="32">
        <v>68.31</v>
      </c>
      <c r="L78" s="33" t="s">
        <v>389</v>
      </c>
      <c r="M78" s="33" t="s">
        <v>523</v>
      </c>
      <c r="N78" s="34">
        <f t="shared" si="12"/>
        <v>5</v>
      </c>
      <c r="O78" s="34">
        <f t="shared" si="13"/>
        <v>25</v>
      </c>
      <c r="P78" s="34">
        <f t="shared" si="14"/>
        <v>0</v>
      </c>
      <c r="Q78" s="34">
        <f t="shared" si="15"/>
        <v>10</v>
      </c>
      <c r="R78" s="4">
        <f t="shared" si="16"/>
        <v>10</v>
      </c>
      <c r="S78" s="38">
        <f t="shared" si="17"/>
        <v>22.256385278443101</v>
      </c>
      <c r="T78" s="39" t="s">
        <v>548</v>
      </c>
      <c r="U78" s="3"/>
      <c r="V78" s="6" t="s">
        <v>526</v>
      </c>
    </row>
    <row r="79" spans="1:22" ht="79.5" customHeight="1" thickBot="1" x14ac:dyDescent="0.4">
      <c r="A79" s="25" t="s">
        <v>117</v>
      </c>
      <c r="B79" s="26" t="s">
        <v>43</v>
      </c>
      <c r="C79" s="25" t="s">
        <v>118</v>
      </c>
      <c r="D79" s="25" t="s">
        <v>119</v>
      </c>
      <c r="E79" s="25" t="s">
        <v>263</v>
      </c>
      <c r="F79" s="25" t="s">
        <v>264</v>
      </c>
      <c r="G79" s="25" t="s">
        <v>407</v>
      </c>
      <c r="H79" s="5">
        <v>14.158244577148853</v>
      </c>
      <c r="I79" s="27">
        <v>51894000</v>
      </c>
      <c r="J79" s="32">
        <v>0.41</v>
      </c>
      <c r="K79" s="32">
        <v>78.900000000000006</v>
      </c>
      <c r="L79" s="33" t="s">
        <v>389</v>
      </c>
      <c r="M79" s="33" t="s">
        <v>524</v>
      </c>
      <c r="N79" s="34">
        <f t="shared" si="12"/>
        <v>5</v>
      </c>
      <c r="O79" s="34">
        <f t="shared" si="13"/>
        <v>25</v>
      </c>
      <c r="P79" s="34">
        <f t="shared" si="14"/>
        <v>0</v>
      </c>
      <c r="Q79" s="34">
        <f t="shared" si="15"/>
        <v>0</v>
      </c>
      <c r="R79" s="4">
        <f t="shared" si="16"/>
        <v>7.5</v>
      </c>
      <c r="S79" s="38">
        <f t="shared" si="17"/>
        <v>21.658244577148853</v>
      </c>
      <c r="T79" s="39" t="s">
        <v>549</v>
      </c>
      <c r="U79" s="3"/>
      <c r="V79" s="6" t="s">
        <v>526</v>
      </c>
    </row>
    <row r="80" spans="1:22" ht="28.5" thickBot="1" x14ac:dyDescent="0.4">
      <c r="A80" s="25" t="s">
        <v>147</v>
      </c>
      <c r="B80" s="26" t="s">
        <v>50</v>
      </c>
      <c r="C80" s="25" t="s">
        <v>148</v>
      </c>
      <c r="D80" s="25" t="s">
        <v>95</v>
      </c>
      <c r="E80" s="25" t="s">
        <v>289</v>
      </c>
      <c r="F80" s="25" t="s">
        <v>290</v>
      </c>
      <c r="G80" s="25" t="s">
        <v>416</v>
      </c>
      <c r="H80" s="5">
        <v>12.663440150624051</v>
      </c>
      <c r="I80" s="27">
        <v>132782000</v>
      </c>
      <c r="J80" s="32">
        <v>0.54</v>
      </c>
      <c r="K80" s="32">
        <v>55.35</v>
      </c>
      <c r="L80" s="33" t="s">
        <v>389</v>
      </c>
      <c r="M80" s="33" t="s">
        <v>524</v>
      </c>
      <c r="N80" s="34">
        <f t="shared" si="12"/>
        <v>15</v>
      </c>
      <c r="O80" s="34">
        <f t="shared" si="13"/>
        <v>20</v>
      </c>
      <c r="P80" s="34">
        <f t="shared" si="14"/>
        <v>0</v>
      </c>
      <c r="Q80" s="34">
        <f t="shared" si="15"/>
        <v>0</v>
      </c>
      <c r="R80" s="4">
        <f t="shared" si="16"/>
        <v>8.75</v>
      </c>
      <c r="S80" s="38">
        <f t="shared" si="17"/>
        <v>21.413440150624051</v>
      </c>
      <c r="T80" s="39" t="s">
        <v>553</v>
      </c>
      <c r="U80" s="3"/>
      <c r="V80" s="6" t="s">
        <v>526</v>
      </c>
    </row>
    <row r="81" spans="1:22" ht="42.5" thickBot="1" x14ac:dyDescent="0.4">
      <c r="A81" s="25" t="s">
        <v>158</v>
      </c>
      <c r="B81" s="26" t="s">
        <v>50</v>
      </c>
      <c r="C81" s="25" t="s">
        <v>44</v>
      </c>
      <c r="D81" s="25" t="s">
        <v>159</v>
      </c>
      <c r="E81" s="25" t="s">
        <v>298</v>
      </c>
      <c r="F81" s="25" t="s">
        <v>299</v>
      </c>
      <c r="G81" s="25" t="s">
        <v>449</v>
      </c>
      <c r="H81" s="5">
        <v>12.379397276133917</v>
      </c>
      <c r="I81" s="27">
        <v>28865000</v>
      </c>
      <c r="J81" s="32">
        <v>0.54</v>
      </c>
      <c r="K81" s="32">
        <v>52.3</v>
      </c>
      <c r="L81" s="33" t="s">
        <v>389</v>
      </c>
      <c r="M81" s="33" t="s">
        <v>524</v>
      </c>
      <c r="N81" s="34">
        <f t="shared" si="12"/>
        <v>15</v>
      </c>
      <c r="O81" s="34">
        <f t="shared" si="13"/>
        <v>20</v>
      </c>
      <c r="P81" s="34">
        <f t="shared" si="14"/>
        <v>0</v>
      </c>
      <c r="Q81" s="34">
        <f t="shared" si="15"/>
        <v>0</v>
      </c>
      <c r="R81" s="4">
        <f t="shared" si="16"/>
        <v>8.75</v>
      </c>
      <c r="S81" s="38">
        <f t="shared" si="17"/>
        <v>21.129397276133915</v>
      </c>
      <c r="T81" s="39" t="s">
        <v>549</v>
      </c>
      <c r="U81" s="3"/>
      <c r="V81" s="6" t="s">
        <v>526</v>
      </c>
    </row>
    <row r="82" spans="1:22" ht="28.5" thickBot="1" x14ac:dyDescent="0.4">
      <c r="A82" s="25" t="s">
        <v>178</v>
      </c>
      <c r="B82" s="26" t="s">
        <v>50</v>
      </c>
      <c r="C82" s="25" t="s">
        <v>44</v>
      </c>
      <c r="D82" s="25" t="s">
        <v>179</v>
      </c>
      <c r="E82" s="25" t="s">
        <v>315</v>
      </c>
      <c r="F82" s="25" t="s">
        <v>316</v>
      </c>
      <c r="G82" s="25" t="s">
        <v>445</v>
      </c>
      <c r="H82" s="5">
        <v>11.005989266663843</v>
      </c>
      <c r="I82" s="27">
        <v>67413000</v>
      </c>
      <c r="J82" s="32">
        <v>0.46</v>
      </c>
      <c r="K82" s="32">
        <v>49.1</v>
      </c>
      <c r="L82" s="33" t="s">
        <v>389</v>
      </c>
      <c r="M82" s="33" t="s">
        <v>392</v>
      </c>
      <c r="N82" s="34">
        <f t="shared" si="12"/>
        <v>5</v>
      </c>
      <c r="O82" s="34">
        <f t="shared" si="13"/>
        <v>10</v>
      </c>
      <c r="P82" s="34">
        <f t="shared" si="14"/>
        <v>0</v>
      </c>
      <c r="Q82" s="34">
        <f t="shared" si="15"/>
        <v>25</v>
      </c>
      <c r="R82" s="4">
        <f t="shared" si="16"/>
        <v>10</v>
      </c>
      <c r="S82" s="38">
        <f t="shared" si="17"/>
        <v>21.005989266663843</v>
      </c>
      <c r="T82" s="39" t="s">
        <v>552</v>
      </c>
      <c r="U82" s="3"/>
      <c r="V82" s="6" t="s">
        <v>526</v>
      </c>
    </row>
    <row r="83" spans="1:22" ht="28.5" thickBot="1" x14ac:dyDescent="0.4">
      <c r="A83" s="25" t="s">
        <v>491</v>
      </c>
      <c r="B83" s="26" t="s">
        <v>50</v>
      </c>
      <c r="C83" s="25" t="s">
        <v>44</v>
      </c>
      <c r="D83" s="25" t="s">
        <v>177</v>
      </c>
      <c r="E83" s="25" t="s">
        <v>313</v>
      </c>
      <c r="F83" s="25" t="s">
        <v>44</v>
      </c>
      <c r="G83" s="25" t="s">
        <v>492</v>
      </c>
      <c r="H83" s="5">
        <v>14.718860406467529</v>
      </c>
      <c r="I83" s="27">
        <v>2325000</v>
      </c>
      <c r="J83" s="32">
        <v>0.54</v>
      </c>
      <c r="K83" s="32">
        <v>0</v>
      </c>
      <c r="L83" s="33" t="s">
        <v>389</v>
      </c>
      <c r="M83" s="33" t="s">
        <v>523</v>
      </c>
      <c r="N83" s="34">
        <f t="shared" si="12"/>
        <v>15</v>
      </c>
      <c r="O83" s="34">
        <f t="shared" si="13"/>
        <v>0</v>
      </c>
      <c r="P83" s="34">
        <f t="shared" si="14"/>
        <v>0</v>
      </c>
      <c r="Q83" s="34">
        <f t="shared" si="15"/>
        <v>10</v>
      </c>
      <c r="R83" s="4">
        <f t="shared" si="16"/>
        <v>6.25</v>
      </c>
      <c r="S83" s="38">
        <f t="shared" si="17"/>
        <v>20.968860406467527</v>
      </c>
      <c r="T83" s="39" t="s">
        <v>554</v>
      </c>
      <c r="U83" s="3">
        <v>50</v>
      </c>
      <c r="V83" s="6" t="s">
        <v>541</v>
      </c>
    </row>
    <row r="84" spans="1:22" ht="70.5" thickBot="1" x14ac:dyDescent="0.4">
      <c r="A84" s="25" t="s">
        <v>163</v>
      </c>
      <c r="B84" s="26" t="s">
        <v>50</v>
      </c>
      <c r="C84" s="25" t="s">
        <v>164</v>
      </c>
      <c r="D84" s="25" t="s">
        <v>165</v>
      </c>
      <c r="E84" s="25" t="s">
        <v>304</v>
      </c>
      <c r="F84" s="25" t="s">
        <v>305</v>
      </c>
      <c r="G84" s="25" t="s">
        <v>408</v>
      </c>
      <c r="H84" s="5">
        <v>12.197509831308778</v>
      </c>
      <c r="I84" s="27">
        <v>208579000</v>
      </c>
      <c r="J84" s="32">
        <v>0.39</v>
      </c>
      <c r="K84" s="32">
        <v>65.52</v>
      </c>
      <c r="L84" s="33" t="s">
        <v>389</v>
      </c>
      <c r="M84" s="33" t="s">
        <v>523</v>
      </c>
      <c r="N84" s="34">
        <f t="shared" si="12"/>
        <v>5</v>
      </c>
      <c r="O84" s="34">
        <f t="shared" si="13"/>
        <v>20</v>
      </c>
      <c r="P84" s="34">
        <f t="shared" si="14"/>
        <v>0</v>
      </c>
      <c r="Q84" s="34">
        <f t="shared" si="15"/>
        <v>10</v>
      </c>
      <c r="R84" s="4">
        <f t="shared" si="16"/>
        <v>8.75</v>
      </c>
      <c r="S84" s="38">
        <f t="shared" si="17"/>
        <v>20.947509831308778</v>
      </c>
      <c r="T84" s="39" t="s">
        <v>548</v>
      </c>
      <c r="U84" s="3"/>
      <c r="V84" s="6" t="s">
        <v>526</v>
      </c>
    </row>
    <row r="85" spans="1:22" ht="51" customHeight="1" thickBot="1" x14ac:dyDescent="0.4">
      <c r="A85" s="25" t="s">
        <v>136</v>
      </c>
      <c r="B85" s="26" t="s">
        <v>52</v>
      </c>
      <c r="C85" s="25" t="s">
        <v>44</v>
      </c>
      <c r="D85" s="25" t="s">
        <v>137</v>
      </c>
      <c r="E85" s="25" t="s">
        <v>277</v>
      </c>
      <c r="F85" s="25" t="s">
        <v>278</v>
      </c>
      <c r="G85" s="25" t="s">
        <v>451</v>
      </c>
      <c r="H85" s="5">
        <v>13.178407074575805</v>
      </c>
      <c r="I85" s="27">
        <v>22837000</v>
      </c>
      <c r="J85" s="32">
        <v>0.43</v>
      </c>
      <c r="K85" s="32">
        <v>73.95</v>
      </c>
      <c r="L85" s="33" t="s">
        <v>389</v>
      </c>
      <c r="M85" s="33" t="s">
        <v>524</v>
      </c>
      <c r="N85" s="34">
        <f t="shared" si="12"/>
        <v>5</v>
      </c>
      <c r="O85" s="34">
        <f t="shared" si="13"/>
        <v>25</v>
      </c>
      <c r="P85" s="34">
        <f t="shared" si="14"/>
        <v>0</v>
      </c>
      <c r="Q85" s="34">
        <f t="shared" si="15"/>
        <v>0</v>
      </c>
      <c r="R85" s="4">
        <f t="shared" si="16"/>
        <v>7.5</v>
      </c>
      <c r="S85" s="38">
        <f t="shared" si="17"/>
        <v>20.678407074575805</v>
      </c>
      <c r="T85" s="39" t="s">
        <v>549</v>
      </c>
      <c r="U85" s="3"/>
      <c r="V85" s="6" t="s">
        <v>526</v>
      </c>
    </row>
    <row r="86" spans="1:22" ht="89.25" customHeight="1" thickBot="1" x14ac:dyDescent="0.4">
      <c r="A86" s="25" t="s">
        <v>168</v>
      </c>
      <c r="B86" s="26" t="s">
        <v>52</v>
      </c>
      <c r="C86" s="25" t="s">
        <v>169</v>
      </c>
      <c r="D86" s="25" t="s">
        <v>170</v>
      </c>
      <c r="E86" s="25" t="s">
        <v>307</v>
      </c>
      <c r="F86" s="25" t="s">
        <v>308</v>
      </c>
      <c r="G86" s="25" t="s">
        <v>426</v>
      </c>
      <c r="H86" s="5">
        <v>11.860591306530694</v>
      </c>
      <c r="I86" s="27">
        <v>26763000</v>
      </c>
      <c r="J86" s="32">
        <v>0.49</v>
      </c>
      <c r="K86" s="32">
        <v>52.47</v>
      </c>
      <c r="L86" s="33" t="s">
        <v>389</v>
      </c>
      <c r="M86" s="33" t="s">
        <v>523</v>
      </c>
      <c r="N86" s="34">
        <f t="shared" si="12"/>
        <v>5</v>
      </c>
      <c r="O86" s="34">
        <f t="shared" si="13"/>
        <v>20</v>
      </c>
      <c r="P86" s="34">
        <f t="shared" si="14"/>
        <v>0</v>
      </c>
      <c r="Q86" s="34">
        <f t="shared" si="15"/>
        <v>10</v>
      </c>
      <c r="R86" s="4">
        <f t="shared" si="16"/>
        <v>8.75</v>
      </c>
      <c r="S86" s="38">
        <f t="shared" si="17"/>
        <v>20.610591306530694</v>
      </c>
      <c r="T86" s="39" t="s">
        <v>551</v>
      </c>
      <c r="U86" s="3">
        <v>50</v>
      </c>
      <c r="V86" s="41" t="s">
        <v>558</v>
      </c>
    </row>
    <row r="87" spans="1:22" ht="89.25" customHeight="1" thickBot="1" x14ac:dyDescent="0.4">
      <c r="A87" s="25" t="s">
        <v>476</v>
      </c>
      <c r="B87" s="26" t="s">
        <v>52</v>
      </c>
      <c r="C87" s="25" t="s">
        <v>44</v>
      </c>
      <c r="D87" s="25" t="s">
        <v>477</v>
      </c>
      <c r="E87" s="25" t="s">
        <v>478</v>
      </c>
      <c r="F87" s="25" t="s">
        <v>479</v>
      </c>
      <c r="G87" s="25" t="s">
        <v>480</v>
      </c>
      <c r="H87" s="5">
        <v>11.711616101865291</v>
      </c>
      <c r="I87" s="27">
        <v>1865000</v>
      </c>
      <c r="J87" s="32">
        <v>0.7</v>
      </c>
      <c r="K87" s="32">
        <v>6.78</v>
      </c>
      <c r="L87" s="33" t="s">
        <v>389</v>
      </c>
      <c r="M87" s="33" t="s">
        <v>523</v>
      </c>
      <c r="N87" s="34">
        <f t="shared" si="12"/>
        <v>25</v>
      </c>
      <c r="O87" s="34">
        <f t="shared" si="13"/>
        <v>0</v>
      </c>
      <c r="P87" s="34">
        <f t="shared" si="14"/>
        <v>0</v>
      </c>
      <c r="Q87" s="34">
        <f t="shared" si="15"/>
        <v>10</v>
      </c>
      <c r="R87" s="4">
        <f t="shared" si="16"/>
        <v>8.75</v>
      </c>
      <c r="S87" s="38">
        <f t="shared" si="17"/>
        <v>20.461616101865289</v>
      </c>
      <c r="T87" s="39" t="s">
        <v>549</v>
      </c>
      <c r="U87" s="3">
        <v>100</v>
      </c>
      <c r="V87" s="6"/>
    </row>
    <row r="88" spans="1:22" ht="89.25" customHeight="1" thickBot="1" x14ac:dyDescent="0.4">
      <c r="A88" s="25" t="s">
        <v>383</v>
      </c>
      <c r="B88" s="26" t="s">
        <v>52</v>
      </c>
      <c r="C88" s="25" t="s">
        <v>44</v>
      </c>
      <c r="D88" s="25" t="s">
        <v>49</v>
      </c>
      <c r="E88" s="25" t="s">
        <v>384</v>
      </c>
      <c r="F88" s="25" t="s">
        <v>385</v>
      </c>
      <c r="G88" s="25" t="s">
        <v>468</v>
      </c>
      <c r="H88" s="5">
        <v>9.0329283386020194</v>
      </c>
      <c r="I88" s="27">
        <v>11190000</v>
      </c>
      <c r="J88" s="32">
        <v>0.09</v>
      </c>
      <c r="K88" s="32">
        <v>77.739999999999995</v>
      </c>
      <c r="L88" s="33" t="s">
        <v>390</v>
      </c>
      <c r="M88" s="33" t="s">
        <v>524</v>
      </c>
      <c r="N88" s="34">
        <f t="shared" si="12"/>
        <v>0</v>
      </c>
      <c r="O88" s="34">
        <f t="shared" si="13"/>
        <v>25</v>
      </c>
      <c r="P88" s="34">
        <f t="shared" si="14"/>
        <v>20</v>
      </c>
      <c r="Q88" s="34">
        <f t="shared" si="15"/>
        <v>0</v>
      </c>
      <c r="R88" s="4">
        <f t="shared" si="16"/>
        <v>11.25</v>
      </c>
      <c r="S88" s="38">
        <f t="shared" si="17"/>
        <v>20.282928338602019</v>
      </c>
      <c r="T88" s="39" t="s">
        <v>554</v>
      </c>
      <c r="U88" s="3">
        <v>100</v>
      </c>
      <c r="V88" s="6"/>
    </row>
    <row r="89" spans="1:22" ht="89.25" customHeight="1" thickBot="1" x14ac:dyDescent="0.4">
      <c r="A89" s="25" t="s">
        <v>126</v>
      </c>
      <c r="B89" s="26" t="s">
        <v>50</v>
      </c>
      <c r="C89" s="25" t="s">
        <v>127</v>
      </c>
      <c r="D89" s="25" t="s">
        <v>128</v>
      </c>
      <c r="E89" s="25" t="s">
        <v>255</v>
      </c>
      <c r="F89" s="25" t="s">
        <v>270</v>
      </c>
      <c r="G89" s="25" t="s">
        <v>420</v>
      </c>
      <c r="H89" s="5">
        <v>13.947958515630717</v>
      </c>
      <c r="I89" s="27">
        <v>63468000</v>
      </c>
      <c r="J89" s="32">
        <v>0.67</v>
      </c>
      <c r="K89" s="32">
        <v>48.23</v>
      </c>
      <c r="L89" s="33" t="s">
        <v>389</v>
      </c>
      <c r="M89" s="33" t="s">
        <v>524</v>
      </c>
      <c r="N89" s="34">
        <f t="shared" si="12"/>
        <v>15</v>
      </c>
      <c r="O89" s="34">
        <f t="shared" si="13"/>
        <v>10</v>
      </c>
      <c r="P89" s="34">
        <f t="shared" si="14"/>
        <v>0</v>
      </c>
      <c r="Q89" s="34">
        <f t="shared" si="15"/>
        <v>0</v>
      </c>
      <c r="R89" s="4">
        <f t="shared" si="16"/>
        <v>6.25</v>
      </c>
      <c r="S89" s="38">
        <f t="shared" si="17"/>
        <v>20.197958515630717</v>
      </c>
      <c r="T89" s="39" t="s">
        <v>551</v>
      </c>
      <c r="U89" s="3"/>
      <c r="V89" s="6" t="s">
        <v>526</v>
      </c>
    </row>
    <row r="90" spans="1:22" ht="89.25" customHeight="1" thickBot="1" x14ac:dyDescent="0.4">
      <c r="A90" s="25" t="s">
        <v>151</v>
      </c>
      <c r="B90" s="26" t="s">
        <v>50</v>
      </c>
      <c r="C90" s="25" t="s">
        <v>152</v>
      </c>
      <c r="D90" s="25" t="s">
        <v>153</v>
      </c>
      <c r="E90" s="25" t="s">
        <v>292</v>
      </c>
      <c r="F90" s="25" t="s">
        <v>293</v>
      </c>
      <c r="G90" s="25" t="s">
        <v>415</v>
      </c>
      <c r="H90" s="5">
        <v>12.386315726968519</v>
      </c>
      <c r="I90" s="27">
        <v>18582000</v>
      </c>
      <c r="J90" s="32">
        <v>0.41</v>
      </c>
      <c r="K90" s="32">
        <v>68.92</v>
      </c>
      <c r="L90" s="33" t="s">
        <v>389</v>
      </c>
      <c r="M90" s="33" t="s">
        <v>524</v>
      </c>
      <c r="N90" s="34">
        <f t="shared" si="12"/>
        <v>5</v>
      </c>
      <c r="O90" s="34">
        <f t="shared" si="13"/>
        <v>25</v>
      </c>
      <c r="P90" s="34">
        <f t="shared" si="14"/>
        <v>0</v>
      </c>
      <c r="Q90" s="34">
        <f t="shared" si="15"/>
        <v>0</v>
      </c>
      <c r="R90" s="4">
        <f t="shared" si="16"/>
        <v>7.5</v>
      </c>
      <c r="S90" s="38">
        <f t="shared" si="17"/>
        <v>19.886315726968519</v>
      </c>
      <c r="T90" s="39" t="s">
        <v>549</v>
      </c>
      <c r="U90" s="3"/>
      <c r="V90" s="6" t="s">
        <v>542</v>
      </c>
    </row>
    <row r="91" spans="1:22" ht="89.25" customHeight="1" thickBot="1" x14ac:dyDescent="0.4">
      <c r="A91" s="25" t="s">
        <v>134</v>
      </c>
      <c r="B91" s="26" t="s">
        <v>43</v>
      </c>
      <c r="C91" s="25" t="s">
        <v>135</v>
      </c>
      <c r="D91" s="25" t="s">
        <v>131</v>
      </c>
      <c r="E91" s="25" t="s">
        <v>275</v>
      </c>
      <c r="F91" s="25" t="s">
        <v>276</v>
      </c>
      <c r="G91" s="25" t="s">
        <v>400</v>
      </c>
      <c r="H91" s="5">
        <v>13.498252352228796</v>
      </c>
      <c r="I91" s="27">
        <v>68500000</v>
      </c>
      <c r="J91" s="32">
        <v>0.64</v>
      </c>
      <c r="K91" s="32">
        <v>49.5</v>
      </c>
      <c r="L91" s="33" t="s">
        <v>389</v>
      </c>
      <c r="M91" s="33" t="s">
        <v>524</v>
      </c>
      <c r="N91" s="34">
        <f t="shared" si="12"/>
        <v>15</v>
      </c>
      <c r="O91" s="34">
        <f t="shared" si="13"/>
        <v>10</v>
      </c>
      <c r="P91" s="34">
        <f t="shared" si="14"/>
        <v>0</v>
      </c>
      <c r="Q91" s="34">
        <f t="shared" si="15"/>
        <v>0</v>
      </c>
      <c r="R91" s="4">
        <f t="shared" si="16"/>
        <v>6.25</v>
      </c>
      <c r="S91" s="38">
        <f t="shared" si="17"/>
        <v>19.748252352228796</v>
      </c>
      <c r="T91" s="39" t="s">
        <v>553</v>
      </c>
      <c r="U91" s="3"/>
      <c r="V91" s="6" t="s">
        <v>526</v>
      </c>
    </row>
    <row r="92" spans="1:22" ht="89.25" customHeight="1" thickBot="1" x14ac:dyDescent="0.4">
      <c r="A92" s="25" t="s">
        <v>330</v>
      </c>
      <c r="B92" s="26" t="s">
        <v>52</v>
      </c>
      <c r="C92" s="25" t="s">
        <v>331</v>
      </c>
      <c r="D92" s="25" t="s">
        <v>48</v>
      </c>
      <c r="E92" s="25" t="s">
        <v>332</v>
      </c>
      <c r="F92" s="25" t="s">
        <v>44</v>
      </c>
      <c r="G92" s="25" t="s">
        <v>395</v>
      </c>
      <c r="H92" s="5">
        <v>8.1066686591530459</v>
      </c>
      <c r="I92" s="27">
        <v>14490000</v>
      </c>
      <c r="J92" s="32">
        <v>0.1</v>
      </c>
      <c r="K92" s="32">
        <v>68.25</v>
      </c>
      <c r="L92" s="33" t="s">
        <v>390</v>
      </c>
      <c r="M92" s="33" t="s">
        <v>524</v>
      </c>
      <c r="N92" s="34">
        <f t="shared" si="12"/>
        <v>0</v>
      </c>
      <c r="O92" s="34">
        <f t="shared" si="13"/>
        <v>25</v>
      </c>
      <c r="P92" s="34">
        <f t="shared" si="14"/>
        <v>20</v>
      </c>
      <c r="Q92" s="34">
        <f t="shared" si="15"/>
        <v>0</v>
      </c>
      <c r="R92" s="4">
        <f t="shared" si="16"/>
        <v>11.25</v>
      </c>
      <c r="S92" s="38">
        <f t="shared" si="17"/>
        <v>19.356668659153044</v>
      </c>
      <c r="T92" s="39" t="s">
        <v>549</v>
      </c>
      <c r="U92" s="3">
        <v>100</v>
      </c>
      <c r="V92" s="6"/>
    </row>
    <row r="93" spans="1:22" ht="185.25" customHeight="1" thickBot="1" x14ac:dyDescent="0.4">
      <c r="A93" s="25" t="s">
        <v>146</v>
      </c>
      <c r="B93" s="26" t="s">
        <v>43</v>
      </c>
      <c r="C93" s="25" t="s">
        <v>118</v>
      </c>
      <c r="D93" s="25" t="s">
        <v>49</v>
      </c>
      <c r="E93" s="25" t="s">
        <v>287</v>
      </c>
      <c r="F93" s="25" t="s">
        <v>288</v>
      </c>
      <c r="G93" s="25" t="s">
        <v>400</v>
      </c>
      <c r="H93" s="5">
        <v>12.765999348052855</v>
      </c>
      <c r="I93" s="27">
        <v>39757000</v>
      </c>
      <c r="J93" s="32">
        <v>0.46</v>
      </c>
      <c r="K93" s="32">
        <v>64.66</v>
      </c>
      <c r="L93" s="33" t="s">
        <v>389</v>
      </c>
      <c r="M93" s="33" t="s">
        <v>524</v>
      </c>
      <c r="N93" s="34">
        <f t="shared" si="12"/>
        <v>5</v>
      </c>
      <c r="O93" s="34">
        <f t="shared" si="13"/>
        <v>20</v>
      </c>
      <c r="P93" s="34">
        <f t="shared" si="14"/>
        <v>0</v>
      </c>
      <c r="Q93" s="34">
        <f t="shared" si="15"/>
        <v>0</v>
      </c>
      <c r="R93" s="4">
        <f t="shared" si="16"/>
        <v>6.25</v>
      </c>
      <c r="S93" s="38">
        <f t="shared" si="17"/>
        <v>19.015999348052855</v>
      </c>
      <c r="T93" s="39" t="s">
        <v>549</v>
      </c>
      <c r="U93" s="3"/>
      <c r="V93" s="6" t="s">
        <v>526</v>
      </c>
    </row>
    <row r="94" spans="1:22" ht="89.25" customHeight="1" thickBot="1" x14ac:dyDescent="0.4">
      <c r="A94" s="25" t="s">
        <v>357</v>
      </c>
      <c r="B94" s="26" t="s">
        <v>52</v>
      </c>
      <c r="C94" s="25" t="s">
        <v>44</v>
      </c>
      <c r="D94" s="25" t="s">
        <v>358</v>
      </c>
      <c r="E94" s="25" t="s">
        <v>359</v>
      </c>
      <c r="F94" s="25" t="s">
        <v>360</v>
      </c>
      <c r="G94" s="25" t="s">
        <v>437</v>
      </c>
      <c r="H94" s="5">
        <v>7.2017732597412545</v>
      </c>
      <c r="I94" s="27">
        <v>4305000</v>
      </c>
      <c r="J94" s="32">
        <v>0.25</v>
      </c>
      <c r="K94" s="32">
        <v>7.89</v>
      </c>
      <c r="L94" s="33" t="s">
        <v>390</v>
      </c>
      <c r="M94" s="33" t="s">
        <v>392</v>
      </c>
      <c r="N94" s="34">
        <f t="shared" si="12"/>
        <v>0</v>
      </c>
      <c r="O94" s="34">
        <f t="shared" si="13"/>
        <v>0</v>
      </c>
      <c r="P94" s="34">
        <f t="shared" si="14"/>
        <v>20</v>
      </c>
      <c r="Q94" s="34">
        <f t="shared" si="15"/>
        <v>25</v>
      </c>
      <c r="R94" s="4">
        <f t="shared" si="16"/>
        <v>11.25</v>
      </c>
      <c r="S94" s="38">
        <f t="shared" si="17"/>
        <v>18.451773259741255</v>
      </c>
      <c r="T94" s="39" t="s">
        <v>551</v>
      </c>
      <c r="U94" s="3">
        <v>100</v>
      </c>
      <c r="V94" s="6"/>
    </row>
    <row r="95" spans="1:22" ht="89.25" customHeight="1" thickBot="1" x14ac:dyDescent="0.4">
      <c r="A95" s="25" t="s">
        <v>187</v>
      </c>
      <c r="B95" s="26" t="s">
        <v>50</v>
      </c>
      <c r="C95" s="25" t="s">
        <v>188</v>
      </c>
      <c r="D95" s="25" t="s">
        <v>175</v>
      </c>
      <c r="E95" s="25" t="s">
        <v>322</v>
      </c>
      <c r="F95" s="25" t="s">
        <v>323</v>
      </c>
      <c r="G95" s="25" t="s">
        <v>406</v>
      </c>
      <c r="H95" s="5">
        <v>9.5269948505870072</v>
      </c>
      <c r="I95" s="27">
        <v>9576000</v>
      </c>
      <c r="J95" s="32">
        <v>0.28000000000000003</v>
      </c>
      <c r="K95" s="32">
        <v>47.62</v>
      </c>
      <c r="L95" s="33" t="s">
        <v>389</v>
      </c>
      <c r="M95" s="33" t="s">
        <v>392</v>
      </c>
      <c r="N95" s="34">
        <f t="shared" si="12"/>
        <v>0</v>
      </c>
      <c r="O95" s="34">
        <f t="shared" si="13"/>
        <v>10</v>
      </c>
      <c r="P95" s="34">
        <f t="shared" si="14"/>
        <v>0</v>
      </c>
      <c r="Q95" s="34">
        <f t="shared" si="15"/>
        <v>25</v>
      </c>
      <c r="R95" s="4">
        <f t="shared" si="16"/>
        <v>8.75</v>
      </c>
      <c r="S95" s="38">
        <f t="shared" si="17"/>
        <v>18.276994850587009</v>
      </c>
      <c r="T95" s="39" t="s">
        <v>553</v>
      </c>
      <c r="U95" s="3"/>
      <c r="V95" s="6"/>
    </row>
    <row r="96" spans="1:22" ht="89.25" customHeight="1" thickBot="1" x14ac:dyDescent="0.4">
      <c r="A96" s="25" t="s">
        <v>166</v>
      </c>
      <c r="B96" s="26" t="s">
        <v>43</v>
      </c>
      <c r="C96" s="25" t="s">
        <v>167</v>
      </c>
      <c r="D96" s="25" t="s">
        <v>131</v>
      </c>
      <c r="E96" s="25" t="s">
        <v>276</v>
      </c>
      <c r="F96" s="25" t="s">
        <v>306</v>
      </c>
      <c r="G96" s="25" t="s">
        <v>400</v>
      </c>
      <c r="H96" s="5">
        <v>11.978450465111031</v>
      </c>
      <c r="I96" s="27">
        <v>36500000</v>
      </c>
      <c r="J96" s="32">
        <v>0.44</v>
      </c>
      <c r="K96" s="32">
        <v>60.99</v>
      </c>
      <c r="L96" s="33" t="s">
        <v>389</v>
      </c>
      <c r="M96" s="33" t="s">
        <v>524</v>
      </c>
      <c r="N96" s="34">
        <f t="shared" si="12"/>
        <v>5</v>
      </c>
      <c r="O96" s="34">
        <f t="shared" si="13"/>
        <v>20</v>
      </c>
      <c r="P96" s="34">
        <f t="shared" si="14"/>
        <v>0</v>
      </c>
      <c r="Q96" s="34">
        <f t="shared" si="15"/>
        <v>0</v>
      </c>
      <c r="R96" s="4">
        <f t="shared" si="16"/>
        <v>6.25</v>
      </c>
      <c r="S96" s="38">
        <f t="shared" si="17"/>
        <v>18.228450465111031</v>
      </c>
      <c r="T96" s="39" t="s">
        <v>553</v>
      </c>
      <c r="U96" s="3"/>
      <c r="V96" s="6"/>
    </row>
    <row r="97" spans="1:22" ht="89.25" customHeight="1" thickBot="1" x14ac:dyDescent="0.4">
      <c r="A97" s="25" t="s">
        <v>173</v>
      </c>
      <c r="B97" s="26" t="s">
        <v>50</v>
      </c>
      <c r="C97" s="25" t="s">
        <v>44</v>
      </c>
      <c r="D97" s="25" t="s">
        <v>87</v>
      </c>
      <c r="E97" s="25" t="s">
        <v>238</v>
      </c>
      <c r="F97" s="25" t="s">
        <v>311</v>
      </c>
      <c r="G97" s="25" t="s">
        <v>464</v>
      </c>
      <c r="H97" s="5">
        <v>11.603845367676801</v>
      </c>
      <c r="I97" s="27">
        <v>92491000</v>
      </c>
      <c r="J97" s="32">
        <v>0.39</v>
      </c>
      <c r="K97" s="32">
        <v>64.650000000000006</v>
      </c>
      <c r="L97" s="33" t="s">
        <v>389</v>
      </c>
      <c r="M97" s="33" t="s">
        <v>524</v>
      </c>
      <c r="N97" s="34">
        <f t="shared" si="12"/>
        <v>5</v>
      </c>
      <c r="O97" s="34">
        <f t="shared" si="13"/>
        <v>20</v>
      </c>
      <c r="P97" s="34">
        <f t="shared" si="14"/>
        <v>0</v>
      </c>
      <c r="Q97" s="34">
        <f t="shared" si="15"/>
        <v>0</v>
      </c>
      <c r="R97" s="4">
        <f t="shared" si="16"/>
        <v>6.25</v>
      </c>
      <c r="S97" s="38">
        <f t="shared" si="17"/>
        <v>17.853845367676801</v>
      </c>
      <c r="T97" s="39" t="s">
        <v>553</v>
      </c>
      <c r="U97" s="3"/>
      <c r="V97" s="6"/>
    </row>
    <row r="98" spans="1:22" ht="89.25" customHeight="1" thickBot="1" x14ac:dyDescent="0.4">
      <c r="A98" s="25" t="s">
        <v>184</v>
      </c>
      <c r="B98" s="26" t="s">
        <v>50</v>
      </c>
      <c r="C98" s="25" t="s">
        <v>185</v>
      </c>
      <c r="D98" s="25" t="s">
        <v>186</v>
      </c>
      <c r="E98" s="25" t="s">
        <v>320</v>
      </c>
      <c r="F98" s="25" t="s">
        <v>321</v>
      </c>
      <c r="G98" s="25" t="s">
        <v>404</v>
      </c>
      <c r="H98" s="5">
        <v>10.021862309150322</v>
      </c>
      <c r="I98" s="27">
        <v>9900000</v>
      </c>
      <c r="J98" s="32">
        <v>0.34</v>
      </c>
      <c r="K98" s="32">
        <v>54.74</v>
      </c>
      <c r="L98" s="33" t="s">
        <v>389</v>
      </c>
      <c r="M98" s="33" t="s">
        <v>524</v>
      </c>
      <c r="N98" s="34">
        <f t="shared" si="12"/>
        <v>5</v>
      </c>
      <c r="O98" s="34">
        <f t="shared" si="13"/>
        <v>20</v>
      </c>
      <c r="P98" s="34">
        <f t="shared" si="14"/>
        <v>0</v>
      </c>
      <c r="Q98" s="34">
        <f t="shared" si="15"/>
        <v>0</v>
      </c>
      <c r="R98" s="4">
        <f t="shared" si="16"/>
        <v>6.25</v>
      </c>
      <c r="S98" s="38">
        <f t="shared" si="17"/>
        <v>16.271862309150322</v>
      </c>
      <c r="T98" s="39" t="s">
        <v>553</v>
      </c>
      <c r="U98" s="3"/>
      <c r="V98" s="6"/>
    </row>
    <row r="99" spans="1:22" ht="89.25" customHeight="1" thickBot="1" x14ac:dyDescent="0.4">
      <c r="A99" s="25" t="s">
        <v>171</v>
      </c>
      <c r="B99" s="26" t="s">
        <v>43</v>
      </c>
      <c r="C99" s="25" t="s">
        <v>118</v>
      </c>
      <c r="D99" s="25" t="s">
        <v>172</v>
      </c>
      <c r="E99" s="25" t="s">
        <v>309</v>
      </c>
      <c r="F99" s="25" t="s">
        <v>310</v>
      </c>
      <c r="G99" s="25" t="s">
        <v>407</v>
      </c>
      <c r="H99" s="5">
        <v>11.813444671212935</v>
      </c>
      <c r="I99" s="27">
        <v>58284000</v>
      </c>
      <c r="J99" s="32">
        <v>0.43</v>
      </c>
      <c r="K99" s="32">
        <v>46.93</v>
      </c>
      <c r="L99" s="33" t="s">
        <v>389</v>
      </c>
      <c r="M99" s="33" t="s">
        <v>524</v>
      </c>
      <c r="N99" s="34">
        <f t="shared" si="12"/>
        <v>5</v>
      </c>
      <c r="O99" s="34">
        <f t="shared" si="13"/>
        <v>10</v>
      </c>
      <c r="P99" s="34">
        <f t="shared" si="14"/>
        <v>0</v>
      </c>
      <c r="Q99" s="34">
        <f t="shared" si="15"/>
        <v>0</v>
      </c>
      <c r="R99" s="4">
        <f t="shared" si="16"/>
        <v>3.75</v>
      </c>
      <c r="S99" s="38">
        <f t="shared" si="17"/>
        <v>15.563444671212935</v>
      </c>
      <c r="T99" s="39" t="s">
        <v>549</v>
      </c>
      <c r="U99" s="3"/>
      <c r="V99" s="6"/>
    </row>
    <row r="100" spans="1:22" ht="89.25" customHeight="1" thickBot="1" x14ac:dyDescent="0.4">
      <c r="A100" s="25" t="s">
        <v>176</v>
      </c>
      <c r="B100" s="26" t="s">
        <v>50</v>
      </c>
      <c r="C100" s="25" t="s">
        <v>44</v>
      </c>
      <c r="D100" s="25" t="s">
        <v>177</v>
      </c>
      <c r="E100" s="25" t="s">
        <v>313</v>
      </c>
      <c r="F100" s="25" t="s">
        <v>314</v>
      </c>
      <c r="G100" s="25" t="s">
        <v>458</v>
      </c>
      <c r="H100" s="5">
        <v>11.328517276629825</v>
      </c>
      <c r="I100" s="27">
        <v>22416000</v>
      </c>
      <c r="J100" s="32">
        <v>0.65</v>
      </c>
      <c r="K100" s="32">
        <v>25.2</v>
      </c>
      <c r="L100" s="33" t="s">
        <v>389</v>
      </c>
      <c r="M100" s="33" t="s">
        <v>524</v>
      </c>
      <c r="N100" s="34">
        <f t="shared" si="12"/>
        <v>15</v>
      </c>
      <c r="O100" s="34">
        <f t="shared" si="13"/>
        <v>0</v>
      </c>
      <c r="P100" s="34">
        <f t="shared" si="14"/>
        <v>0</v>
      </c>
      <c r="Q100" s="34">
        <f t="shared" si="15"/>
        <v>0</v>
      </c>
      <c r="R100" s="4">
        <f t="shared" si="16"/>
        <v>3.75</v>
      </c>
      <c r="S100" s="38">
        <f t="shared" si="17"/>
        <v>15.078517276629825</v>
      </c>
      <c r="T100" s="39" t="s">
        <v>554</v>
      </c>
      <c r="U100" s="3"/>
      <c r="V100" s="6"/>
    </row>
    <row r="101" spans="1:22" ht="89.25" customHeight="1" thickBot="1" x14ac:dyDescent="0.4">
      <c r="A101" s="25" t="s">
        <v>182</v>
      </c>
      <c r="B101" s="26" t="s">
        <v>52</v>
      </c>
      <c r="C101" s="25" t="s">
        <v>44</v>
      </c>
      <c r="D101" s="25" t="s">
        <v>183</v>
      </c>
      <c r="E101" s="25" t="s">
        <v>318</v>
      </c>
      <c r="F101" s="25" t="s">
        <v>319</v>
      </c>
      <c r="G101" s="25" t="s">
        <v>440</v>
      </c>
      <c r="H101" s="5">
        <v>10.170298672847949</v>
      </c>
      <c r="I101" s="27">
        <v>24933000</v>
      </c>
      <c r="J101" s="32">
        <v>0.35</v>
      </c>
      <c r="K101" s="32">
        <v>47.54</v>
      </c>
      <c r="L101" s="33" t="s">
        <v>389</v>
      </c>
      <c r="M101" s="33" t="s">
        <v>524</v>
      </c>
      <c r="N101" s="34">
        <f t="shared" si="12"/>
        <v>5</v>
      </c>
      <c r="O101" s="34">
        <f t="shared" si="13"/>
        <v>10</v>
      </c>
      <c r="P101" s="34">
        <f t="shared" si="14"/>
        <v>0</v>
      </c>
      <c r="Q101" s="34">
        <f t="shared" si="15"/>
        <v>0</v>
      </c>
      <c r="R101" s="4">
        <f t="shared" si="16"/>
        <v>3.75</v>
      </c>
      <c r="S101" s="38">
        <f t="shared" si="17"/>
        <v>13.920298672847949</v>
      </c>
      <c r="T101" s="39" t="s">
        <v>551</v>
      </c>
      <c r="U101" s="3"/>
      <c r="V101" s="6"/>
    </row>
    <row r="102" spans="1:22" ht="89.25" customHeight="1" thickBot="1" x14ac:dyDescent="0.4">
      <c r="A102" s="25" t="s">
        <v>365</v>
      </c>
      <c r="B102" s="26" t="s">
        <v>52</v>
      </c>
      <c r="C102" s="25" t="s">
        <v>44</v>
      </c>
      <c r="D102" s="25" t="s">
        <v>366</v>
      </c>
      <c r="E102" s="25" t="s">
        <v>367</v>
      </c>
      <c r="F102" s="25" t="s">
        <v>368</v>
      </c>
      <c r="G102" s="25" t="s">
        <v>452</v>
      </c>
      <c r="H102" s="5">
        <v>6.1523857869687344</v>
      </c>
      <c r="I102" s="27">
        <v>12084000</v>
      </c>
      <c r="J102" s="32">
        <v>0.12</v>
      </c>
      <c r="K102" s="32">
        <v>45.55</v>
      </c>
      <c r="L102" s="33" t="s">
        <v>390</v>
      </c>
      <c r="M102" s="33" t="s">
        <v>524</v>
      </c>
      <c r="N102" s="34">
        <f t="shared" ref="N102:N118" si="18">IF(J102&gt;=1,30,IF(J102&gt;=0.7,25,IF(J102&gt;=0.5,15,IF(J102&gt;=0.3,5,0))))</f>
        <v>0</v>
      </c>
      <c r="O102" s="34">
        <f t="shared" ref="O102:O118" si="19">IF(K102&gt;=66,25,IF(K102&gt;=51,20,IF(K102&gt;=31,10,0)))</f>
        <v>10</v>
      </c>
      <c r="P102" s="34">
        <f t="shared" ref="P102:P118" si="20">IF(L102="Min",0,IF(L102="Strong",20))</f>
        <v>20</v>
      </c>
      <c r="Q102" s="34">
        <f t="shared" ref="Q102:Q118" si="21">IF(M102="low",0,IF(M102="med",10,IF(M102="high",25)))</f>
        <v>0</v>
      </c>
      <c r="R102" s="4">
        <f t="shared" ref="R102:R118" si="22">SUM(N102:Q102)*0.25</f>
        <v>7.5</v>
      </c>
      <c r="S102" s="38">
        <f t="shared" ref="S102:S118" si="23">H102+R102</f>
        <v>13.652385786968734</v>
      </c>
      <c r="T102" s="39" t="s">
        <v>549</v>
      </c>
      <c r="U102" s="3"/>
      <c r="V102" s="6"/>
    </row>
    <row r="103" spans="1:22" ht="89.25" customHeight="1" thickBot="1" x14ac:dyDescent="0.4">
      <c r="A103" s="25" t="s">
        <v>189</v>
      </c>
      <c r="B103" s="26" t="s">
        <v>52</v>
      </c>
      <c r="C103" s="25" t="s">
        <v>190</v>
      </c>
      <c r="D103" s="25" t="s">
        <v>423</v>
      </c>
      <c r="E103" s="25" t="s">
        <v>424</v>
      </c>
      <c r="F103" s="25" t="s">
        <v>324</v>
      </c>
      <c r="G103" s="25" t="s">
        <v>425</v>
      </c>
      <c r="H103" s="5">
        <v>9.1874077673316155</v>
      </c>
      <c r="I103" s="27">
        <v>28177000</v>
      </c>
      <c r="J103" s="32">
        <v>0.32</v>
      </c>
      <c r="K103" s="32">
        <v>49.5</v>
      </c>
      <c r="L103" s="33" t="s">
        <v>389</v>
      </c>
      <c r="M103" s="33" t="s">
        <v>524</v>
      </c>
      <c r="N103" s="34">
        <f t="shared" si="18"/>
        <v>5</v>
      </c>
      <c r="O103" s="34">
        <f t="shared" si="19"/>
        <v>10</v>
      </c>
      <c r="P103" s="34">
        <f t="shared" si="20"/>
        <v>0</v>
      </c>
      <c r="Q103" s="34">
        <f t="shared" si="21"/>
        <v>0</v>
      </c>
      <c r="R103" s="4">
        <f t="shared" si="22"/>
        <v>3.75</v>
      </c>
      <c r="S103" s="38">
        <f t="shared" si="23"/>
        <v>12.937407767331615</v>
      </c>
      <c r="T103" s="39" t="s">
        <v>549</v>
      </c>
      <c r="U103" s="3"/>
      <c r="V103" s="6"/>
    </row>
    <row r="104" spans="1:22" ht="89.25" customHeight="1" thickBot="1" x14ac:dyDescent="0.4">
      <c r="A104" s="25" t="s">
        <v>379</v>
      </c>
      <c r="B104" s="26" t="s">
        <v>50</v>
      </c>
      <c r="C104" s="25" t="s">
        <v>44</v>
      </c>
      <c r="D104" s="25" t="s">
        <v>335</v>
      </c>
      <c r="E104" s="25" t="s">
        <v>380</v>
      </c>
      <c r="F104" s="25" t="s">
        <v>346</v>
      </c>
      <c r="G104" s="25" t="s">
        <v>466</v>
      </c>
      <c r="H104" s="5">
        <v>5.3231278948337906</v>
      </c>
      <c r="I104" s="27">
        <v>9918000</v>
      </c>
      <c r="J104" s="32">
        <v>0.1</v>
      </c>
      <c r="K104" s="32">
        <v>39.409999999999997</v>
      </c>
      <c r="L104" s="33" t="s">
        <v>390</v>
      </c>
      <c r="M104" s="33" t="s">
        <v>524</v>
      </c>
      <c r="N104" s="34">
        <f t="shared" si="18"/>
        <v>0</v>
      </c>
      <c r="O104" s="34">
        <f t="shared" si="19"/>
        <v>10</v>
      </c>
      <c r="P104" s="34">
        <f t="shared" si="20"/>
        <v>20</v>
      </c>
      <c r="Q104" s="34">
        <f t="shared" si="21"/>
        <v>0</v>
      </c>
      <c r="R104" s="4">
        <f t="shared" si="22"/>
        <v>7.5</v>
      </c>
      <c r="S104" s="38">
        <f t="shared" si="23"/>
        <v>12.823127894833791</v>
      </c>
      <c r="T104" s="39" t="s">
        <v>554</v>
      </c>
      <c r="U104" s="3"/>
      <c r="V104" s="6"/>
    </row>
    <row r="105" spans="1:22" ht="89.25" customHeight="1" thickBot="1" x14ac:dyDescent="0.4">
      <c r="A105" s="25" t="s">
        <v>507</v>
      </c>
      <c r="B105" s="26" t="s">
        <v>50</v>
      </c>
      <c r="C105" s="25" t="s">
        <v>44</v>
      </c>
      <c r="D105" s="25" t="s">
        <v>508</v>
      </c>
      <c r="E105" s="25" t="s">
        <v>215</v>
      </c>
      <c r="F105" s="25" t="s">
        <v>509</v>
      </c>
      <c r="G105" s="25" t="s">
        <v>510</v>
      </c>
      <c r="H105" s="5">
        <v>6.8628278163784806</v>
      </c>
      <c r="I105" s="27">
        <v>12647000</v>
      </c>
      <c r="J105" s="32">
        <v>0.13</v>
      </c>
      <c r="K105" s="32">
        <v>51.1</v>
      </c>
      <c r="L105" s="33" t="s">
        <v>389</v>
      </c>
      <c r="M105" s="33" t="s">
        <v>524</v>
      </c>
      <c r="N105" s="34">
        <f t="shared" si="18"/>
        <v>0</v>
      </c>
      <c r="O105" s="34">
        <f t="shared" si="19"/>
        <v>20</v>
      </c>
      <c r="P105" s="34">
        <f t="shared" si="20"/>
        <v>0</v>
      </c>
      <c r="Q105" s="34">
        <f t="shared" si="21"/>
        <v>0</v>
      </c>
      <c r="R105" s="4">
        <f t="shared" si="22"/>
        <v>5</v>
      </c>
      <c r="S105" s="38">
        <f t="shared" si="23"/>
        <v>11.862827816378481</v>
      </c>
      <c r="T105" s="39" t="s">
        <v>554</v>
      </c>
      <c r="U105" s="3"/>
      <c r="V105" s="6"/>
    </row>
    <row r="106" spans="1:22" ht="89.25" customHeight="1" thickBot="1" x14ac:dyDescent="0.4">
      <c r="A106" s="25" t="s">
        <v>340</v>
      </c>
      <c r="B106" s="26" t="s">
        <v>50</v>
      </c>
      <c r="C106" s="25" t="s">
        <v>341</v>
      </c>
      <c r="D106" s="25" t="s">
        <v>131</v>
      </c>
      <c r="E106" s="25" t="s">
        <v>342</v>
      </c>
      <c r="F106" s="25" t="s">
        <v>44</v>
      </c>
      <c r="G106" s="25" t="s">
        <v>411</v>
      </c>
      <c r="H106" s="5">
        <v>7.9908134430131952</v>
      </c>
      <c r="I106" s="27">
        <v>21033000</v>
      </c>
      <c r="J106" s="32">
        <v>0.38</v>
      </c>
      <c r="K106" s="32">
        <v>24.89</v>
      </c>
      <c r="L106" s="33" t="s">
        <v>389</v>
      </c>
      <c r="M106" s="33" t="s">
        <v>523</v>
      </c>
      <c r="N106" s="34">
        <f t="shared" si="18"/>
        <v>5</v>
      </c>
      <c r="O106" s="34">
        <f t="shared" si="19"/>
        <v>0</v>
      </c>
      <c r="P106" s="34">
        <f t="shared" si="20"/>
        <v>0</v>
      </c>
      <c r="Q106" s="34">
        <f t="shared" si="21"/>
        <v>10</v>
      </c>
      <c r="R106" s="4">
        <f t="shared" si="22"/>
        <v>3.75</v>
      </c>
      <c r="S106" s="38">
        <f t="shared" si="23"/>
        <v>11.740813443013195</v>
      </c>
      <c r="T106" s="39" t="s">
        <v>553</v>
      </c>
      <c r="U106" s="3"/>
      <c r="V106" s="6"/>
    </row>
    <row r="107" spans="1:22" ht="89.25" customHeight="1" thickBot="1" x14ac:dyDescent="0.4">
      <c r="A107" s="25" t="s">
        <v>483</v>
      </c>
      <c r="B107" s="26" t="s">
        <v>52</v>
      </c>
      <c r="C107" s="25" t="s">
        <v>44</v>
      </c>
      <c r="D107" s="25" t="s">
        <v>77</v>
      </c>
      <c r="E107" s="25" t="s">
        <v>484</v>
      </c>
      <c r="F107" s="25" t="s">
        <v>44</v>
      </c>
      <c r="G107" s="25" t="s">
        <v>485</v>
      </c>
      <c r="H107" s="5">
        <v>6.19699069045096</v>
      </c>
      <c r="I107" s="27">
        <v>4805000</v>
      </c>
      <c r="J107" s="32">
        <v>0.13</v>
      </c>
      <c r="K107" s="32">
        <v>44.34</v>
      </c>
      <c r="L107" s="33" t="s">
        <v>389</v>
      </c>
      <c r="M107" s="33" t="s">
        <v>523</v>
      </c>
      <c r="N107" s="34">
        <f t="shared" si="18"/>
        <v>0</v>
      </c>
      <c r="O107" s="34">
        <f t="shared" si="19"/>
        <v>10</v>
      </c>
      <c r="P107" s="34">
        <f t="shared" si="20"/>
        <v>0</v>
      </c>
      <c r="Q107" s="34">
        <f t="shared" si="21"/>
        <v>10</v>
      </c>
      <c r="R107" s="4">
        <f t="shared" si="22"/>
        <v>5</v>
      </c>
      <c r="S107" s="38">
        <f t="shared" si="23"/>
        <v>11.19699069045096</v>
      </c>
      <c r="T107" s="39" t="s">
        <v>548</v>
      </c>
      <c r="U107" s="3"/>
      <c r="V107" s="6"/>
    </row>
    <row r="108" spans="1:22" ht="89.25" customHeight="1" thickBot="1" x14ac:dyDescent="0.4">
      <c r="A108" s="25" t="s">
        <v>369</v>
      </c>
      <c r="B108" s="26" t="s">
        <v>43</v>
      </c>
      <c r="C108" s="25" t="s">
        <v>44</v>
      </c>
      <c r="D108" s="25" t="s">
        <v>370</v>
      </c>
      <c r="E108" s="25" t="s">
        <v>306</v>
      </c>
      <c r="F108" s="25" t="s">
        <v>371</v>
      </c>
      <c r="G108" s="25" t="s">
        <v>454</v>
      </c>
      <c r="H108" s="5">
        <v>8.2645483406827189</v>
      </c>
      <c r="I108" s="27">
        <v>95229000</v>
      </c>
      <c r="J108" s="32">
        <v>0.28000000000000003</v>
      </c>
      <c r="K108" s="32">
        <v>44.8</v>
      </c>
      <c r="L108" s="33" t="s">
        <v>389</v>
      </c>
      <c r="M108" s="33" t="s">
        <v>524</v>
      </c>
      <c r="N108" s="34">
        <f t="shared" si="18"/>
        <v>0</v>
      </c>
      <c r="O108" s="34">
        <f t="shared" si="19"/>
        <v>10</v>
      </c>
      <c r="P108" s="34">
        <f t="shared" si="20"/>
        <v>0</v>
      </c>
      <c r="Q108" s="34">
        <f t="shared" si="21"/>
        <v>0</v>
      </c>
      <c r="R108" s="4">
        <f t="shared" si="22"/>
        <v>2.5</v>
      </c>
      <c r="S108" s="38">
        <f t="shared" si="23"/>
        <v>10.764548340682719</v>
      </c>
      <c r="T108" s="39" t="s">
        <v>553</v>
      </c>
      <c r="U108" s="3"/>
      <c r="V108" s="6"/>
    </row>
    <row r="109" spans="1:22" ht="89.25" customHeight="1" thickBot="1" x14ac:dyDescent="0.4">
      <c r="A109" s="25" t="s">
        <v>347</v>
      </c>
      <c r="B109" s="26" t="s">
        <v>52</v>
      </c>
      <c r="C109" s="25" t="s">
        <v>348</v>
      </c>
      <c r="D109" s="25" t="s">
        <v>53</v>
      </c>
      <c r="E109" s="25" t="s">
        <v>255</v>
      </c>
      <c r="F109" s="25" t="s">
        <v>211</v>
      </c>
      <c r="G109" s="25" t="s">
        <v>414</v>
      </c>
      <c r="H109" s="5">
        <v>7.4813674321195638</v>
      </c>
      <c r="I109" s="27">
        <v>89837000</v>
      </c>
      <c r="J109" s="32">
        <v>0.19</v>
      </c>
      <c r="K109" s="32">
        <v>49.42</v>
      </c>
      <c r="L109" s="33" t="s">
        <v>389</v>
      </c>
      <c r="M109" s="33" t="s">
        <v>524</v>
      </c>
      <c r="N109" s="34">
        <f t="shared" si="18"/>
        <v>0</v>
      </c>
      <c r="O109" s="34">
        <f t="shared" si="19"/>
        <v>10</v>
      </c>
      <c r="P109" s="34">
        <f t="shared" si="20"/>
        <v>0</v>
      </c>
      <c r="Q109" s="34">
        <f t="shared" si="21"/>
        <v>0</v>
      </c>
      <c r="R109" s="4">
        <f t="shared" si="22"/>
        <v>2.5</v>
      </c>
      <c r="S109" s="38">
        <f t="shared" si="23"/>
        <v>9.9813674321195638</v>
      </c>
      <c r="T109" s="39" t="s">
        <v>554</v>
      </c>
      <c r="U109" s="3"/>
      <c r="V109" s="6"/>
    </row>
    <row r="110" spans="1:22" ht="89.25" customHeight="1" thickBot="1" x14ac:dyDescent="0.4">
      <c r="A110" s="25" t="s">
        <v>349</v>
      </c>
      <c r="B110" s="26" t="s">
        <v>52</v>
      </c>
      <c r="C110" s="25" t="s">
        <v>350</v>
      </c>
      <c r="D110" s="25" t="s">
        <v>351</v>
      </c>
      <c r="E110" s="25" t="s">
        <v>352</v>
      </c>
      <c r="F110" s="25" t="s">
        <v>44</v>
      </c>
      <c r="G110" s="25" t="s">
        <v>429</v>
      </c>
      <c r="H110" s="5">
        <v>7.1378264374784823</v>
      </c>
      <c r="I110" s="27">
        <v>9036000</v>
      </c>
      <c r="J110" s="32">
        <v>0.26</v>
      </c>
      <c r="K110" s="32">
        <v>33.35</v>
      </c>
      <c r="L110" s="33" t="s">
        <v>389</v>
      </c>
      <c r="M110" s="33" t="s">
        <v>524</v>
      </c>
      <c r="N110" s="34">
        <f t="shared" si="18"/>
        <v>0</v>
      </c>
      <c r="O110" s="34">
        <f t="shared" si="19"/>
        <v>10</v>
      </c>
      <c r="P110" s="34">
        <f t="shared" si="20"/>
        <v>0</v>
      </c>
      <c r="Q110" s="34">
        <f t="shared" si="21"/>
        <v>0</v>
      </c>
      <c r="R110" s="4">
        <f t="shared" si="22"/>
        <v>2.5</v>
      </c>
      <c r="S110" s="38">
        <f t="shared" si="23"/>
        <v>9.6378264374784823</v>
      </c>
      <c r="T110" s="39" t="s">
        <v>549</v>
      </c>
      <c r="U110" s="3"/>
      <c r="V110" s="6"/>
    </row>
    <row r="111" spans="1:22" ht="89.25" customHeight="1" thickBot="1" x14ac:dyDescent="0.4">
      <c r="A111" s="25" t="s">
        <v>343</v>
      </c>
      <c r="B111" s="26" t="s">
        <v>50</v>
      </c>
      <c r="C111" s="25" t="s">
        <v>344</v>
      </c>
      <c r="D111" s="25" t="s">
        <v>335</v>
      </c>
      <c r="E111" s="25" t="s">
        <v>345</v>
      </c>
      <c r="F111" s="25" t="s">
        <v>346</v>
      </c>
      <c r="G111" s="25" t="s">
        <v>413</v>
      </c>
      <c r="H111" s="5">
        <v>6.7375066418184089</v>
      </c>
      <c r="I111" s="27">
        <v>54455000</v>
      </c>
      <c r="J111" s="32">
        <v>0.14000000000000001</v>
      </c>
      <c r="K111" s="32">
        <v>49.1</v>
      </c>
      <c r="L111" s="33" t="s">
        <v>389</v>
      </c>
      <c r="M111" s="33" t="s">
        <v>524</v>
      </c>
      <c r="N111" s="34">
        <f t="shared" si="18"/>
        <v>0</v>
      </c>
      <c r="O111" s="34">
        <f t="shared" si="19"/>
        <v>10</v>
      </c>
      <c r="P111" s="34">
        <f t="shared" si="20"/>
        <v>0</v>
      </c>
      <c r="Q111" s="34">
        <f t="shared" si="21"/>
        <v>0</v>
      </c>
      <c r="R111" s="4">
        <f t="shared" si="22"/>
        <v>2.5</v>
      </c>
      <c r="S111" s="38">
        <f t="shared" si="23"/>
        <v>9.2375066418184097</v>
      </c>
      <c r="T111" s="39" t="s">
        <v>554</v>
      </c>
      <c r="U111" s="3"/>
      <c r="V111" s="6"/>
    </row>
    <row r="112" spans="1:22" ht="89.25" customHeight="1" thickBot="1" x14ac:dyDescent="0.4">
      <c r="A112" s="25" t="s">
        <v>497</v>
      </c>
      <c r="B112" s="26" t="s">
        <v>52</v>
      </c>
      <c r="C112" s="25" t="s">
        <v>44</v>
      </c>
      <c r="D112" s="25" t="s">
        <v>498</v>
      </c>
      <c r="E112" s="25" t="s">
        <v>499</v>
      </c>
      <c r="F112" s="25" t="s">
        <v>500</v>
      </c>
      <c r="G112" s="25" t="s">
        <v>501</v>
      </c>
      <c r="H112" s="5">
        <v>1.7238574259266202</v>
      </c>
      <c r="I112" s="27">
        <v>7763000</v>
      </c>
      <c r="J112" s="32">
        <v>0.12</v>
      </c>
      <c r="K112" s="32">
        <v>0</v>
      </c>
      <c r="L112" s="33" t="s">
        <v>390</v>
      </c>
      <c r="M112" s="33" t="s">
        <v>523</v>
      </c>
      <c r="N112" s="34">
        <f t="shared" si="18"/>
        <v>0</v>
      </c>
      <c r="O112" s="34">
        <f t="shared" si="19"/>
        <v>0</v>
      </c>
      <c r="P112" s="34">
        <f t="shared" si="20"/>
        <v>20</v>
      </c>
      <c r="Q112" s="34">
        <f t="shared" si="21"/>
        <v>10</v>
      </c>
      <c r="R112" s="4">
        <f t="shared" si="22"/>
        <v>7.5</v>
      </c>
      <c r="S112" s="38">
        <f t="shared" si="23"/>
        <v>9.2238574259266208</v>
      </c>
      <c r="T112" s="39" t="s">
        <v>549</v>
      </c>
      <c r="U112" s="3"/>
      <c r="V112" s="6"/>
    </row>
    <row r="113" spans="1:22" ht="89.25" customHeight="1" thickBot="1" x14ac:dyDescent="0.4">
      <c r="A113" s="25" t="s">
        <v>338</v>
      </c>
      <c r="B113" s="26" t="s">
        <v>50</v>
      </c>
      <c r="C113" s="25" t="s">
        <v>339</v>
      </c>
      <c r="D113" s="25" t="s">
        <v>335</v>
      </c>
      <c r="E113" s="25" t="s">
        <v>337</v>
      </c>
      <c r="F113" s="25" t="s">
        <v>320</v>
      </c>
      <c r="G113" s="25" t="s">
        <v>404</v>
      </c>
      <c r="H113" s="5">
        <v>6.3873607295444481</v>
      </c>
      <c r="I113" s="27">
        <v>11100000</v>
      </c>
      <c r="J113" s="32">
        <v>0.11</v>
      </c>
      <c r="K113" s="32">
        <v>49.45</v>
      </c>
      <c r="L113" s="33" t="s">
        <v>389</v>
      </c>
      <c r="M113" s="33" t="s">
        <v>524</v>
      </c>
      <c r="N113" s="34">
        <f t="shared" si="18"/>
        <v>0</v>
      </c>
      <c r="O113" s="34">
        <f t="shared" si="19"/>
        <v>10</v>
      </c>
      <c r="P113" s="34">
        <f t="shared" si="20"/>
        <v>0</v>
      </c>
      <c r="Q113" s="34">
        <f t="shared" si="21"/>
        <v>0</v>
      </c>
      <c r="R113" s="4">
        <f t="shared" si="22"/>
        <v>2.5</v>
      </c>
      <c r="S113" s="38">
        <f t="shared" si="23"/>
        <v>8.8873607295444472</v>
      </c>
      <c r="T113" s="39" t="s">
        <v>553</v>
      </c>
      <c r="U113" s="3"/>
      <c r="V113" s="6"/>
    </row>
    <row r="114" spans="1:22" ht="89.25" customHeight="1" thickBot="1" x14ac:dyDescent="0.4">
      <c r="A114" s="25" t="s">
        <v>361</v>
      </c>
      <c r="B114" s="26" t="s">
        <v>43</v>
      </c>
      <c r="C114" s="25" t="s">
        <v>44</v>
      </c>
      <c r="D114" s="25" t="s">
        <v>362</v>
      </c>
      <c r="E114" s="25" t="s">
        <v>363</v>
      </c>
      <c r="F114" s="25" t="s">
        <v>364</v>
      </c>
      <c r="G114" s="25" t="s">
        <v>447</v>
      </c>
      <c r="H114" s="5">
        <v>7.4003532603157112</v>
      </c>
      <c r="I114" s="27">
        <v>42023000</v>
      </c>
      <c r="J114" s="32">
        <v>0.48</v>
      </c>
      <c r="K114" s="32">
        <v>6.43</v>
      </c>
      <c r="L114" s="33" t="s">
        <v>389</v>
      </c>
      <c r="M114" s="33" t="s">
        <v>524</v>
      </c>
      <c r="N114" s="34">
        <f t="shared" si="18"/>
        <v>5</v>
      </c>
      <c r="O114" s="34">
        <f t="shared" si="19"/>
        <v>0</v>
      </c>
      <c r="P114" s="34">
        <f t="shared" si="20"/>
        <v>0</v>
      </c>
      <c r="Q114" s="34">
        <f t="shared" si="21"/>
        <v>0</v>
      </c>
      <c r="R114" s="4">
        <f t="shared" si="22"/>
        <v>1.25</v>
      </c>
      <c r="S114" s="38">
        <f t="shared" si="23"/>
        <v>8.6503532603157112</v>
      </c>
      <c r="T114" s="39" t="s">
        <v>555</v>
      </c>
      <c r="U114" s="3"/>
      <c r="V114" s="6"/>
    </row>
    <row r="115" spans="1:22" ht="89.25" customHeight="1" thickBot="1" x14ac:dyDescent="0.4">
      <c r="A115" s="25" t="s">
        <v>372</v>
      </c>
      <c r="B115" s="26" t="s">
        <v>50</v>
      </c>
      <c r="C115" s="25" t="s">
        <v>44</v>
      </c>
      <c r="D115" s="25" t="s">
        <v>95</v>
      </c>
      <c r="E115" s="25" t="s">
        <v>373</v>
      </c>
      <c r="F115" s="25" t="s">
        <v>374</v>
      </c>
      <c r="G115" s="25" t="s">
        <v>455</v>
      </c>
      <c r="H115" s="5">
        <v>5.962493226806461</v>
      </c>
      <c r="I115" s="27">
        <v>63156000</v>
      </c>
      <c r="J115" s="32">
        <v>0.16</v>
      </c>
      <c r="K115" s="32">
        <v>38.82</v>
      </c>
      <c r="L115" s="33" t="s">
        <v>389</v>
      </c>
      <c r="M115" s="33" t="s">
        <v>524</v>
      </c>
      <c r="N115" s="34">
        <f t="shared" si="18"/>
        <v>0</v>
      </c>
      <c r="O115" s="34">
        <f t="shared" si="19"/>
        <v>10</v>
      </c>
      <c r="P115" s="34">
        <f t="shared" si="20"/>
        <v>0</v>
      </c>
      <c r="Q115" s="34">
        <f t="shared" si="21"/>
        <v>0</v>
      </c>
      <c r="R115" s="4">
        <f t="shared" si="22"/>
        <v>2.5</v>
      </c>
      <c r="S115" s="38">
        <f t="shared" si="23"/>
        <v>8.4624932268064619</v>
      </c>
      <c r="T115" s="39" t="s">
        <v>556</v>
      </c>
      <c r="U115" s="3"/>
      <c r="V115" s="6"/>
    </row>
    <row r="116" spans="1:22" ht="110.25" customHeight="1" thickBot="1" x14ac:dyDescent="0.4">
      <c r="A116" s="25" t="s">
        <v>375</v>
      </c>
      <c r="B116" s="26" t="s">
        <v>52</v>
      </c>
      <c r="C116" s="25" t="s">
        <v>44</v>
      </c>
      <c r="D116" s="25" t="s">
        <v>376</v>
      </c>
      <c r="E116" s="25" t="s">
        <v>377</v>
      </c>
      <c r="F116" s="25" t="s">
        <v>378</v>
      </c>
      <c r="G116" s="25" t="s">
        <v>459</v>
      </c>
      <c r="H116" s="5">
        <v>5.1566517185854082</v>
      </c>
      <c r="I116" s="27">
        <v>10716000</v>
      </c>
      <c r="J116" s="32">
        <v>0.09</v>
      </c>
      <c r="K116" s="32">
        <v>40.03</v>
      </c>
      <c r="L116" s="33" t="s">
        <v>389</v>
      </c>
      <c r="M116" s="33" t="s">
        <v>524</v>
      </c>
      <c r="N116" s="34">
        <f t="shared" si="18"/>
        <v>0</v>
      </c>
      <c r="O116" s="34">
        <f t="shared" si="19"/>
        <v>10</v>
      </c>
      <c r="P116" s="34">
        <f t="shared" si="20"/>
        <v>0</v>
      </c>
      <c r="Q116" s="34">
        <f t="shared" si="21"/>
        <v>0</v>
      </c>
      <c r="R116" s="4">
        <f t="shared" si="22"/>
        <v>2.5</v>
      </c>
      <c r="S116" s="38">
        <f t="shared" si="23"/>
        <v>7.6566517185854082</v>
      </c>
      <c r="T116" s="39" t="s">
        <v>548</v>
      </c>
      <c r="U116" s="3"/>
      <c r="V116" s="6"/>
    </row>
    <row r="117" spans="1:22" ht="89.25" customHeight="1" thickBot="1" x14ac:dyDescent="0.4">
      <c r="A117" s="25" t="s">
        <v>333</v>
      </c>
      <c r="B117" s="26" t="s">
        <v>50</v>
      </c>
      <c r="C117" s="25" t="s">
        <v>334</v>
      </c>
      <c r="D117" s="25" t="s">
        <v>335</v>
      </c>
      <c r="E117" s="25" t="s">
        <v>336</v>
      </c>
      <c r="F117" s="25" t="s">
        <v>337</v>
      </c>
      <c r="G117" s="25" t="s">
        <v>404</v>
      </c>
      <c r="H117" s="5">
        <v>4.8689981388693182</v>
      </c>
      <c r="I117" s="27">
        <v>7950000</v>
      </c>
      <c r="J117" s="32">
        <v>0.06</v>
      </c>
      <c r="K117" s="32">
        <v>40.39</v>
      </c>
      <c r="L117" s="33" t="s">
        <v>389</v>
      </c>
      <c r="M117" s="33" t="s">
        <v>524</v>
      </c>
      <c r="N117" s="34">
        <f t="shared" si="18"/>
        <v>0</v>
      </c>
      <c r="O117" s="34">
        <f t="shared" si="19"/>
        <v>10</v>
      </c>
      <c r="P117" s="34">
        <f t="shared" si="20"/>
        <v>0</v>
      </c>
      <c r="Q117" s="34">
        <f t="shared" si="21"/>
        <v>0</v>
      </c>
      <c r="R117" s="4">
        <f t="shared" si="22"/>
        <v>2.5</v>
      </c>
      <c r="S117" s="38">
        <f t="shared" si="23"/>
        <v>7.3689981388693182</v>
      </c>
      <c r="T117" s="39" t="s">
        <v>553</v>
      </c>
      <c r="U117" s="3"/>
      <c r="V117" s="6"/>
    </row>
    <row r="118" spans="1:22" ht="89.25" customHeight="1" thickBot="1" x14ac:dyDescent="0.4">
      <c r="A118" s="25" t="s">
        <v>353</v>
      </c>
      <c r="B118" s="26" t="s">
        <v>52</v>
      </c>
      <c r="C118" s="25" t="s">
        <v>354</v>
      </c>
      <c r="D118" s="25" t="s">
        <v>355</v>
      </c>
      <c r="E118" s="25" t="s">
        <v>356</v>
      </c>
      <c r="F118" s="25" t="s">
        <v>44</v>
      </c>
      <c r="G118" s="25" t="s">
        <v>430</v>
      </c>
      <c r="H118" s="5">
        <v>4.1554875129902422</v>
      </c>
      <c r="I118" s="27">
        <v>8502000</v>
      </c>
      <c r="J118" s="32">
        <v>0.28000000000000003</v>
      </c>
      <c r="K118" s="32">
        <v>0</v>
      </c>
      <c r="L118" s="33" t="s">
        <v>389</v>
      </c>
      <c r="M118" s="33" t="s">
        <v>524</v>
      </c>
      <c r="N118" s="34">
        <f t="shared" si="18"/>
        <v>0</v>
      </c>
      <c r="O118" s="34">
        <f t="shared" si="19"/>
        <v>0</v>
      </c>
      <c r="P118" s="34">
        <f t="shared" si="20"/>
        <v>0</v>
      </c>
      <c r="Q118" s="34">
        <f t="shared" si="21"/>
        <v>0</v>
      </c>
      <c r="R118" s="4">
        <f t="shared" si="22"/>
        <v>0</v>
      </c>
      <c r="S118" s="38">
        <f t="shared" si="23"/>
        <v>4.1554875129902422</v>
      </c>
      <c r="T118" s="39" t="s">
        <v>549</v>
      </c>
      <c r="U118" s="3"/>
      <c r="V118" s="6"/>
    </row>
    <row r="119" spans="1:22" x14ac:dyDescent="0.35">
      <c r="U119" s="1">
        <f>SUM(U1:U118)</f>
        <v>1951</v>
      </c>
    </row>
  </sheetData>
  <autoFilter ref="A5:V118">
    <sortState ref="A6:V119">
      <sortCondition descending="1" ref="S5:S118"/>
    </sortState>
  </autoFilter>
  <sortState ref="A6:X118">
    <sortCondition descending="1" ref="S6:S118"/>
  </sortState>
  <mergeCells count="1">
    <mergeCell ref="J3:M3"/>
  </mergeCells>
  <pageMargins left="0.7" right="0.7" top="0.75" bottom="0.75" header="0.3" footer="0.3"/>
  <pageSetup paperSize="3" scale="58" fitToHeight="0" orientation="landscape" r:id="rId1"/>
  <drawing r:id="rId2"/>
  <legacyDrawing r:id="rId3"/>
  <oleObjects>
    <mc:AlternateContent xmlns:mc="http://schemas.openxmlformats.org/markup-compatibility/2006">
      <mc:Choice Requires="x14">
        <oleObject progId="Packager Shell Object" shapeId="1036" r:id="rId4">
          <objectPr defaultSize="0" r:id="rId5">
            <anchor moveWithCells="1">
              <from>
                <xdr:col>3</xdr:col>
                <xdr:colOff>298450</xdr:colOff>
                <xdr:row>2</xdr:row>
                <xdr:rowOff>603250</xdr:rowOff>
              </from>
              <to>
                <xdr:col>4</xdr:col>
                <xdr:colOff>946150</xdr:colOff>
                <xdr:row>2</xdr:row>
                <xdr:rowOff>1130300</xdr:rowOff>
              </to>
            </anchor>
          </objectPr>
        </oleObject>
      </mc:Choice>
      <mc:Fallback>
        <oleObject progId="Packager Shell Object" shapeId="1036"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26"/>
  <sheetViews>
    <sheetView zoomScale="60" zoomScaleNormal="60" workbookViewId="0">
      <selection activeCell="B1" sqref="B1"/>
    </sheetView>
  </sheetViews>
  <sheetFormatPr defaultColWidth="9.1796875" defaultRowHeight="14.5" x14ac:dyDescent="0.35"/>
  <cols>
    <col min="1" max="1" width="17.26953125" style="42" customWidth="1"/>
    <col min="2" max="2" width="18" style="46" customWidth="1"/>
    <col min="3" max="3" width="22.7265625" style="42" customWidth="1"/>
    <col min="4" max="4" width="24.7265625" style="42" customWidth="1"/>
    <col min="5" max="5" width="18.453125" style="42" customWidth="1"/>
    <col min="6" max="6" width="27.1796875" style="42" customWidth="1"/>
    <col min="7" max="8" width="34.26953125" style="42" customWidth="1"/>
    <col min="9" max="9" width="81.26953125" style="42" bestFit="1" customWidth="1"/>
    <col min="10" max="10" width="23.7265625" style="42" customWidth="1"/>
    <col min="11" max="11" width="15.1796875" style="81" customWidth="1"/>
    <col min="12" max="18" width="8.7265625" style="42" customWidth="1"/>
    <col min="19" max="19" width="10.54296875" style="42" bestFit="1" customWidth="1"/>
    <col min="20" max="20" width="12.7265625" style="42" bestFit="1" customWidth="1"/>
    <col min="21" max="21" width="10.54296875" style="45" bestFit="1" customWidth="1"/>
    <col min="22" max="22" width="10.54296875" style="42" bestFit="1" customWidth="1"/>
    <col min="23" max="23" width="8.7265625" style="42" customWidth="1"/>
    <col min="24" max="24" width="34.1796875" style="46" bestFit="1" customWidth="1"/>
    <col min="25" max="16384" width="9.1796875" style="42"/>
  </cols>
  <sheetData>
    <row r="1" spans="1:24" ht="15" x14ac:dyDescent="0.25">
      <c r="B1" s="42"/>
      <c r="C1" s="43"/>
      <c r="D1" s="43"/>
      <c r="E1" s="43"/>
      <c r="F1" s="43"/>
      <c r="G1" s="43"/>
      <c r="H1" s="43"/>
      <c r="I1" s="43"/>
      <c r="J1" s="43"/>
      <c r="K1" s="44"/>
      <c r="L1" s="43"/>
      <c r="M1" s="43"/>
      <c r="T1"/>
    </row>
    <row r="3" spans="1:24" ht="15" x14ac:dyDescent="0.25">
      <c r="K3" s="44"/>
      <c r="L3" s="262" t="s">
        <v>325</v>
      </c>
      <c r="M3" s="263"/>
      <c r="N3" s="263"/>
      <c r="O3" s="263"/>
      <c r="Q3" s="49" t="s">
        <v>326</v>
      </c>
      <c r="R3" s="135"/>
      <c r="T3" s="135"/>
    </row>
    <row r="4" spans="1:24" s="49" customFormat="1" ht="32.25" thickBot="1" x14ac:dyDescent="0.55000000000000004">
      <c r="A4" s="134" t="s">
        <v>900</v>
      </c>
      <c r="B4" s="48"/>
      <c r="K4" s="50"/>
      <c r="U4" s="51"/>
      <c r="X4" s="48"/>
    </row>
    <row r="5" spans="1:24" s="62" customFormat="1" ht="278.25" customHeight="1" x14ac:dyDescent="0.35">
      <c r="A5" s="256" t="s">
        <v>799</v>
      </c>
      <c r="B5" s="255" t="s">
        <v>899</v>
      </c>
      <c r="C5" s="252" t="s">
        <v>898</v>
      </c>
      <c r="D5" s="252" t="s">
        <v>897</v>
      </c>
      <c r="E5" s="254" t="s">
        <v>896</v>
      </c>
      <c r="F5" s="252" t="s">
        <v>40</v>
      </c>
      <c r="G5" s="252" t="s">
        <v>798</v>
      </c>
      <c r="H5" s="253" t="s">
        <v>895</v>
      </c>
      <c r="I5" s="252" t="s">
        <v>621</v>
      </c>
      <c r="J5" s="252" t="s">
        <v>894</v>
      </c>
      <c r="K5" s="251" t="s">
        <v>386</v>
      </c>
      <c r="L5" s="160" t="s">
        <v>626</v>
      </c>
      <c r="M5" s="159" t="s">
        <v>612</v>
      </c>
      <c r="N5" s="159" t="s">
        <v>393</v>
      </c>
      <c r="O5" s="159" t="s">
        <v>391</v>
      </c>
      <c r="P5" s="57" t="s">
        <v>625</v>
      </c>
      <c r="Q5" s="58" t="s">
        <v>328</v>
      </c>
      <c r="R5" s="58" t="s">
        <v>329</v>
      </c>
      <c r="S5" s="58" t="s">
        <v>191</v>
      </c>
      <c r="T5" s="158" t="s">
        <v>522</v>
      </c>
      <c r="U5" s="157" t="s">
        <v>519</v>
      </c>
      <c r="V5" s="250" t="s">
        <v>610</v>
      </c>
      <c r="W5" s="155" t="s">
        <v>521</v>
      </c>
      <c r="X5" s="154" t="s">
        <v>0</v>
      </c>
    </row>
    <row r="6" spans="1:24" s="1" customFormat="1" ht="132" customHeight="1" x14ac:dyDescent="0.25">
      <c r="A6" s="246" t="s">
        <v>893</v>
      </c>
      <c r="B6" s="245" t="s">
        <v>815</v>
      </c>
      <c r="C6" s="243" t="s">
        <v>52</v>
      </c>
      <c r="D6" s="242" t="s">
        <v>892</v>
      </c>
      <c r="E6" s="244">
        <v>2569</v>
      </c>
      <c r="F6" s="243" t="s">
        <v>52</v>
      </c>
      <c r="G6" s="249" t="s">
        <v>844</v>
      </c>
      <c r="H6" s="248" t="s">
        <v>891</v>
      </c>
      <c r="I6" s="248" t="s">
        <v>890</v>
      </c>
      <c r="J6" s="247">
        <v>1890000</v>
      </c>
      <c r="K6" s="238">
        <v>38.51</v>
      </c>
      <c r="L6" s="142">
        <v>0</v>
      </c>
      <c r="M6" s="142">
        <v>100</v>
      </c>
      <c r="N6" s="141" t="s">
        <v>389</v>
      </c>
      <c r="O6" s="141" t="s">
        <v>524</v>
      </c>
      <c r="P6" s="140">
        <f t="shared" ref="P6:P26" si="0">IF(L6&gt;=1,30,IF(L6&gt;=0.7,25,IF(L6&gt;=0.5,15,IF(L6&gt;=0.3,5,0))))</f>
        <v>0</v>
      </c>
      <c r="Q6" s="140">
        <f t="shared" ref="Q6:Q26" si="1">IF(M6&gt;=66,25,IF(M6&gt;=51,20,IF(M6&gt;=31,10,0)))</f>
        <v>25</v>
      </c>
      <c r="R6" s="140">
        <f t="shared" ref="R6:R26" si="2">IF(N6="Min",0,IF(N6="Strong",20))</f>
        <v>0</v>
      </c>
      <c r="S6" s="140">
        <f t="shared" ref="S6:S26" si="3">IF(O6="low",0,IF(O6="med",10,IF(O6="high",25)))</f>
        <v>0</v>
      </c>
      <c r="T6" s="139">
        <f t="shared" ref="T6:T26" si="4">SUM(P6:S6)*0.25</f>
        <v>6.25</v>
      </c>
      <c r="U6" s="138">
        <f t="shared" ref="U6:U26" si="5">K6+T6</f>
        <v>44.76</v>
      </c>
      <c r="V6" s="236" t="s">
        <v>841</v>
      </c>
      <c r="W6" s="137">
        <v>100</v>
      </c>
      <c r="X6" s="136"/>
    </row>
    <row r="7" spans="1:24" s="1" customFormat="1" ht="132" customHeight="1" x14ac:dyDescent="0.25">
      <c r="A7" s="246" t="s">
        <v>889</v>
      </c>
      <c r="B7" s="245" t="s">
        <v>815</v>
      </c>
      <c r="C7" s="243" t="s">
        <v>52</v>
      </c>
      <c r="D7" s="242" t="s">
        <v>845</v>
      </c>
      <c r="E7" s="244">
        <v>2949</v>
      </c>
      <c r="F7" s="243" t="s">
        <v>52</v>
      </c>
      <c r="G7" s="242" t="s">
        <v>813</v>
      </c>
      <c r="H7" s="241" t="s">
        <v>888</v>
      </c>
      <c r="I7" s="240" t="s">
        <v>887</v>
      </c>
      <c r="J7" s="239">
        <v>2764800</v>
      </c>
      <c r="K7" s="238">
        <v>21.35</v>
      </c>
      <c r="L7" s="142">
        <v>0</v>
      </c>
      <c r="M7" s="142">
        <v>100</v>
      </c>
      <c r="N7" s="141" t="s">
        <v>390</v>
      </c>
      <c r="O7" s="141" t="s">
        <v>524</v>
      </c>
      <c r="P7" s="140">
        <f t="shared" si="0"/>
        <v>0</v>
      </c>
      <c r="Q7" s="140">
        <f t="shared" si="1"/>
        <v>25</v>
      </c>
      <c r="R7" s="140">
        <f t="shared" si="2"/>
        <v>20</v>
      </c>
      <c r="S7" s="140">
        <f t="shared" si="3"/>
        <v>0</v>
      </c>
      <c r="T7" s="139">
        <f t="shared" si="4"/>
        <v>11.25</v>
      </c>
      <c r="U7" s="138">
        <f t="shared" si="5"/>
        <v>32.6</v>
      </c>
      <c r="V7" s="236" t="s">
        <v>810</v>
      </c>
      <c r="W7" s="137">
        <v>100</v>
      </c>
      <c r="X7" s="136"/>
    </row>
    <row r="8" spans="1:24" s="1" customFormat="1" ht="132" customHeight="1" x14ac:dyDescent="0.35">
      <c r="A8" s="246" t="s">
        <v>886</v>
      </c>
      <c r="B8" s="245" t="s">
        <v>815</v>
      </c>
      <c r="C8" s="243" t="s">
        <v>52</v>
      </c>
      <c r="D8" s="242" t="s">
        <v>885</v>
      </c>
      <c r="E8" s="244">
        <v>2711</v>
      </c>
      <c r="F8" s="243" t="s">
        <v>52</v>
      </c>
      <c r="G8" s="242" t="s">
        <v>820</v>
      </c>
      <c r="H8" s="241" t="s">
        <v>884</v>
      </c>
      <c r="I8" s="240" t="s">
        <v>883</v>
      </c>
      <c r="J8" s="239">
        <v>7113600</v>
      </c>
      <c r="K8" s="238">
        <v>17.45</v>
      </c>
      <c r="L8" s="142">
        <v>0</v>
      </c>
      <c r="M8" s="142">
        <v>100</v>
      </c>
      <c r="N8" s="141" t="s">
        <v>390</v>
      </c>
      <c r="O8" s="141" t="s">
        <v>524</v>
      </c>
      <c r="P8" s="140">
        <f t="shared" si="0"/>
        <v>0</v>
      </c>
      <c r="Q8" s="140">
        <f t="shared" si="1"/>
        <v>25</v>
      </c>
      <c r="R8" s="140">
        <f t="shared" si="2"/>
        <v>20</v>
      </c>
      <c r="S8" s="140">
        <f t="shared" si="3"/>
        <v>0</v>
      </c>
      <c r="T8" s="139">
        <f t="shared" si="4"/>
        <v>11.25</v>
      </c>
      <c r="U8" s="138">
        <f t="shared" si="5"/>
        <v>28.7</v>
      </c>
      <c r="V8" s="236" t="s">
        <v>817</v>
      </c>
      <c r="W8" s="137">
        <v>100</v>
      </c>
      <c r="X8" s="136"/>
    </row>
    <row r="9" spans="1:24" s="1" customFormat="1" ht="132" customHeight="1" x14ac:dyDescent="0.35">
      <c r="A9" s="246" t="s">
        <v>882</v>
      </c>
      <c r="B9" s="245" t="s">
        <v>815</v>
      </c>
      <c r="C9" s="243" t="s">
        <v>52</v>
      </c>
      <c r="D9" s="242" t="s">
        <v>881</v>
      </c>
      <c r="E9" s="244">
        <v>2708</v>
      </c>
      <c r="F9" s="243" t="s">
        <v>52</v>
      </c>
      <c r="G9" s="242" t="s">
        <v>820</v>
      </c>
      <c r="H9" s="241" t="s">
        <v>880</v>
      </c>
      <c r="I9" s="240" t="s">
        <v>879</v>
      </c>
      <c r="J9" s="239">
        <v>225000</v>
      </c>
      <c r="K9" s="238">
        <v>17.73</v>
      </c>
      <c r="L9" s="142">
        <v>0</v>
      </c>
      <c r="M9" s="142">
        <v>100</v>
      </c>
      <c r="N9" s="141" t="s">
        <v>389</v>
      </c>
      <c r="O9" s="141" t="s">
        <v>524</v>
      </c>
      <c r="P9" s="140">
        <f t="shared" si="0"/>
        <v>0</v>
      </c>
      <c r="Q9" s="140">
        <f t="shared" si="1"/>
        <v>25</v>
      </c>
      <c r="R9" s="140">
        <f t="shared" si="2"/>
        <v>0</v>
      </c>
      <c r="S9" s="140">
        <f t="shared" si="3"/>
        <v>0</v>
      </c>
      <c r="T9" s="139">
        <f t="shared" si="4"/>
        <v>6.25</v>
      </c>
      <c r="U9" s="138">
        <f t="shared" si="5"/>
        <v>23.98</v>
      </c>
      <c r="V9" s="236" t="s">
        <v>817</v>
      </c>
      <c r="W9" s="137"/>
      <c r="X9" s="136"/>
    </row>
    <row r="10" spans="1:24" s="1" customFormat="1" ht="132" customHeight="1" x14ac:dyDescent="0.35">
      <c r="A10" s="246" t="s">
        <v>878</v>
      </c>
      <c r="B10" s="245" t="s">
        <v>815</v>
      </c>
      <c r="C10" s="243" t="s">
        <v>52</v>
      </c>
      <c r="D10" s="242" t="s">
        <v>874</v>
      </c>
      <c r="E10" s="244">
        <v>2707</v>
      </c>
      <c r="F10" s="243" t="s">
        <v>52</v>
      </c>
      <c r="G10" s="242" t="s">
        <v>820</v>
      </c>
      <c r="H10" s="241" t="s">
        <v>877</v>
      </c>
      <c r="I10" s="240" t="s">
        <v>876</v>
      </c>
      <c r="J10" s="239">
        <v>7766100</v>
      </c>
      <c r="K10" s="238">
        <v>17.149999999999999</v>
      </c>
      <c r="L10" s="142">
        <v>0</v>
      </c>
      <c r="M10" s="142">
        <v>100</v>
      </c>
      <c r="N10" s="141" t="s">
        <v>389</v>
      </c>
      <c r="O10" s="141" t="s">
        <v>524</v>
      </c>
      <c r="P10" s="140">
        <f t="shared" si="0"/>
        <v>0</v>
      </c>
      <c r="Q10" s="140">
        <f t="shared" si="1"/>
        <v>25</v>
      </c>
      <c r="R10" s="140">
        <f t="shared" si="2"/>
        <v>0</v>
      </c>
      <c r="S10" s="140">
        <f t="shared" si="3"/>
        <v>0</v>
      </c>
      <c r="T10" s="139">
        <f t="shared" si="4"/>
        <v>6.25</v>
      </c>
      <c r="U10" s="138">
        <f t="shared" si="5"/>
        <v>23.4</v>
      </c>
      <c r="V10" s="236" t="s">
        <v>817</v>
      </c>
      <c r="W10" s="137"/>
      <c r="X10" s="136"/>
    </row>
    <row r="11" spans="1:24" s="1" customFormat="1" ht="132" customHeight="1" x14ac:dyDescent="0.35">
      <c r="A11" s="246" t="s">
        <v>875</v>
      </c>
      <c r="B11" s="245" t="s">
        <v>815</v>
      </c>
      <c r="C11" s="243" t="s">
        <v>52</v>
      </c>
      <c r="D11" s="242" t="s">
        <v>874</v>
      </c>
      <c r="E11" s="244">
        <v>2765</v>
      </c>
      <c r="F11" s="243" t="s">
        <v>52</v>
      </c>
      <c r="G11" s="242" t="s">
        <v>820</v>
      </c>
      <c r="H11" s="241" t="s">
        <v>873</v>
      </c>
      <c r="I11" s="240" t="s">
        <v>872</v>
      </c>
      <c r="J11" s="239">
        <v>4637700</v>
      </c>
      <c r="K11" s="238">
        <v>17.149999999999999</v>
      </c>
      <c r="L11" s="142">
        <v>0</v>
      </c>
      <c r="M11" s="142">
        <v>100</v>
      </c>
      <c r="N11" s="141" t="s">
        <v>389</v>
      </c>
      <c r="O11" s="141" t="s">
        <v>524</v>
      </c>
      <c r="P11" s="140">
        <f t="shared" si="0"/>
        <v>0</v>
      </c>
      <c r="Q11" s="140">
        <f t="shared" si="1"/>
        <v>25</v>
      </c>
      <c r="R11" s="140">
        <f t="shared" si="2"/>
        <v>0</v>
      </c>
      <c r="S11" s="140">
        <f t="shared" si="3"/>
        <v>0</v>
      </c>
      <c r="T11" s="139">
        <f t="shared" si="4"/>
        <v>6.25</v>
      </c>
      <c r="U11" s="138">
        <f t="shared" si="5"/>
        <v>23.4</v>
      </c>
      <c r="V11" s="236" t="s">
        <v>817</v>
      </c>
      <c r="W11" s="137"/>
      <c r="X11" s="136"/>
    </row>
    <row r="12" spans="1:24" s="1" customFormat="1" ht="132" customHeight="1" x14ac:dyDescent="0.35">
      <c r="A12" s="246" t="s">
        <v>871</v>
      </c>
      <c r="B12" s="245" t="s">
        <v>815</v>
      </c>
      <c r="C12" s="243" t="s">
        <v>52</v>
      </c>
      <c r="D12" s="242" t="s">
        <v>870</v>
      </c>
      <c r="E12" s="244">
        <v>3094</v>
      </c>
      <c r="F12" s="243" t="s">
        <v>52</v>
      </c>
      <c r="G12" s="242" t="s">
        <v>820</v>
      </c>
      <c r="H12" s="241" t="s">
        <v>869</v>
      </c>
      <c r="I12" s="240" t="s">
        <v>868</v>
      </c>
      <c r="J12" s="239">
        <v>3964144.5</v>
      </c>
      <c r="K12" s="238">
        <v>22.16</v>
      </c>
      <c r="L12" s="142">
        <v>0</v>
      </c>
      <c r="M12" s="142">
        <v>0</v>
      </c>
      <c r="N12" s="141" t="s">
        <v>389</v>
      </c>
      <c r="O12" s="141" t="s">
        <v>524</v>
      </c>
      <c r="P12" s="140">
        <f t="shared" si="0"/>
        <v>0</v>
      </c>
      <c r="Q12" s="140">
        <f t="shared" si="1"/>
        <v>0</v>
      </c>
      <c r="R12" s="140">
        <f t="shared" si="2"/>
        <v>0</v>
      </c>
      <c r="S12" s="140">
        <f t="shared" si="3"/>
        <v>0</v>
      </c>
      <c r="T12" s="139">
        <f t="shared" si="4"/>
        <v>0</v>
      </c>
      <c r="U12" s="138">
        <f t="shared" si="5"/>
        <v>22.16</v>
      </c>
      <c r="V12" s="236" t="s">
        <v>817</v>
      </c>
      <c r="W12" s="137"/>
      <c r="X12" s="136"/>
    </row>
    <row r="13" spans="1:24" s="1" customFormat="1" ht="132" customHeight="1" thickBot="1" x14ac:dyDescent="0.4">
      <c r="A13" s="246" t="s">
        <v>867</v>
      </c>
      <c r="B13" s="243" t="s">
        <v>815</v>
      </c>
      <c r="C13" s="243" t="s">
        <v>52</v>
      </c>
      <c r="D13" s="242" t="s">
        <v>866</v>
      </c>
      <c r="E13" s="244">
        <v>2520</v>
      </c>
      <c r="F13" s="243" t="s">
        <v>52</v>
      </c>
      <c r="G13" s="242" t="s">
        <v>813</v>
      </c>
      <c r="H13" s="241" t="s">
        <v>865</v>
      </c>
      <c r="I13" s="240" t="s">
        <v>864</v>
      </c>
      <c r="J13" s="239">
        <v>1425600</v>
      </c>
      <c r="K13" s="238">
        <v>9.86</v>
      </c>
      <c r="L13" s="142">
        <v>0</v>
      </c>
      <c r="M13" s="142">
        <v>100</v>
      </c>
      <c r="N13" s="141" t="s">
        <v>389</v>
      </c>
      <c r="O13" s="141" t="s">
        <v>524</v>
      </c>
      <c r="P13" s="140">
        <f t="shared" si="0"/>
        <v>0</v>
      </c>
      <c r="Q13" s="140">
        <f t="shared" si="1"/>
        <v>25</v>
      </c>
      <c r="R13" s="140">
        <f t="shared" si="2"/>
        <v>0</v>
      </c>
      <c r="S13" s="140">
        <f t="shared" si="3"/>
        <v>0</v>
      </c>
      <c r="T13" s="139">
        <f t="shared" si="4"/>
        <v>6.25</v>
      </c>
      <c r="U13" s="237">
        <f t="shared" si="5"/>
        <v>16.11</v>
      </c>
      <c r="V13" s="236" t="s">
        <v>810</v>
      </c>
      <c r="W13" s="137"/>
      <c r="X13" s="234"/>
    </row>
    <row r="14" spans="1:24" ht="132" customHeight="1" thickBot="1" x14ac:dyDescent="0.4">
      <c r="A14" s="246" t="s">
        <v>863</v>
      </c>
      <c r="B14" s="243" t="s">
        <v>815</v>
      </c>
      <c r="C14" s="243" t="s">
        <v>52</v>
      </c>
      <c r="D14" s="242" t="s">
        <v>862</v>
      </c>
      <c r="E14" s="244">
        <v>2522</v>
      </c>
      <c r="F14" s="243" t="s">
        <v>52</v>
      </c>
      <c r="G14" s="242" t="s">
        <v>813</v>
      </c>
      <c r="H14" s="241" t="s">
        <v>861</v>
      </c>
      <c r="I14" s="240" t="s">
        <v>860</v>
      </c>
      <c r="J14" s="239">
        <v>225000</v>
      </c>
      <c r="K14" s="238">
        <v>8.52</v>
      </c>
      <c r="L14" s="142">
        <v>0</v>
      </c>
      <c r="M14" s="142">
        <v>100</v>
      </c>
      <c r="N14" s="141" t="s">
        <v>389</v>
      </c>
      <c r="O14" s="141" t="s">
        <v>524</v>
      </c>
      <c r="P14" s="140">
        <f t="shared" si="0"/>
        <v>0</v>
      </c>
      <c r="Q14" s="140">
        <f t="shared" si="1"/>
        <v>25</v>
      </c>
      <c r="R14" s="140">
        <f t="shared" si="2"/>
        <v>0</v>
      </c>
      <c r="S14" s="140">
        <f t="shared" si="3"/>
        <v>0</v>
      </c>
      <c r="T14" s="139">
        <f t="shared" si="4"/>
        <v>6.25</v>
      </c>
      <c r="U14" s="237">
        <f t="shared" si="5"/>
        <v>14.77</v>
      </c>
      <c r="V14" s="236" t="s">
        <v>810</v>
      </c>
      <c r="W14" s="137"/>
      <c r="X14" s="234"/>
    </row>
    <row r="15" spans="1:24" ht="132" customHeight="1" thickBot="1" x14ac:dyDescent="0.4">
      <c r="A15" s="246" t="s">
        <v>859</v>
      </c>
      <c r="B15" s="245" t="s">
        <v>815</v>
      </c>
      <c r="C15" s="243" t="s">
        <v>52</v>
      </c>
      <c r="D15" s="242" t="s">
        <v>827</v>
      </c>
      <c r="E15" s="244">
        <v>2572</v>
      </c>
      <c r="F15" s="243" t="s">
        <v>52</v>
      </c>
      <c r="G15" s="242" t="s">
        <v>844</v>
      </c>
      <c r="H15" s="241" t="s">
        <v>858</v>
      </c>
      <c r="I15" s="240" t="s">
        <v>857</v>
      </c>
      <c r="J15" s="239">
        <v>360000</v>
      </c>
      <c r="K15" s="238">
        <v>6.72</v>
      </c>
      <c r="L15" s="142">
        <v>0</v>
      </c>
      <c r="M15" s="142">
        <v>100</v>
      </c>
      <c r="N15" s="141" t="s">
        <v>389</v>
      </c>
      <c r="O15" s="141" t="s">
        <v>524</v>
      </c>
      <c r="P15" s="140">
        <f t="shared" si="0"/>
        <v>0</v>
      </c>
      <c r="Q15" s="140">
        <f t="shared" si="1"/>
        <v>25</v>
      </c>
      <c r="R15" s="140">
        <f t="shared" si="2"/>
        <v>0</v>
      </c>
      <c r="S15" s="140">
        <f t="shared" si="3"/>
        <v>0</v>
      </c>
      <c r="T15" s="139">
        <f t="shared" si="4"/>
        <v>6.25</v>
      </c>
      <c r="U15" s="237">
        <f t="shared" si="5"/>
        <v>12.969999999999999</v>
      </c>
      <c r="V15" s="236" t="s">
        <v>841</v>
      </c>
      <c r="W15" s="137"/>
      <c r="X15" s="234"/>
    </row>
    <row r="16" spans="1:24" ht="132" customHeight="1" thickBot="1" x14ac:dyDescent="0.4">
      <c r="A16" s="246" t="s">
        <v>856</v>
      </c>
      <c r="B16" s="245" t="s">
        <v>815</v>
      </c>
      <c r="C16" s="243" t="s">
        <v>52</v>
      </c>
      <c r="D16" s="242" t="s">
        <v>852</v>
      </c>
      <c r="E16" s="244">
        <v>2570</v>
      </c>
      <c r="F16" s="243" t="s">
        <v>52</v>
      </c>
      <c r="G16" s="242" t="s">
        <v>844</v>
      </c>
      <c r="H16" s="241" t="s">
        <v>855</v>
      </c>
      <c r="I16" s="240" t="s">
        <v>854</v>
      </c>
      <c r="J16" s="239">
        <v>2835000</v>
      </c>
      <c r="K16" s="238">
        <v>10.199999999999999</v>
      </c>
      <c r="L16" s="142">
        <v>0</v>
      </c>
      <c r="M16" s="142">
        <v>0</v>
      </c>
      <c r="N16" s="141" t="s">
        <v>389</v>
      </c>
      <c r="O16" s="141" t="s">
        <v>524</v>
      </c>
      <c r="P16" s="140">
        <f t="shared" si="0"/>
        <v>0</v>
      </c>
      <c r="Q16" s="140">
        <f t="shared" si="1"/>
        <v>0</v>
      </c>
      <c r="R16" s="140">
        <f t="shared" si="2"/>
        <v>0</v>
      </c>
      <c r="S16" s="140">
        <f t="shared" si="3"/>
        <v>0</v>
      </c>
      <c r="T16" s="139">
        <f t="shared" si="4"/>
        <v>0</v>
      </c>
      <c r="U16" s="237">
        <f t="shared" si="5"/>
        <v>10.199999999999999</v>
      </c>
      <c r="V16" s="236" t="s">
        <v>841</v>
      </c>
      <c r="W16" s="137"/>
      <c r="X16" s="234"/>
    </row>
    <row r="17" spans="1:24" ht="132" customHeight="1" thickBot="1" x14ac:dyDescent="0.4">
      <c r="A17" s="246" t="s">
        <v>853</v>
      </c>
      <c r="B17" s="245" t="s">
        <v>815</v>
      </c>
      <c r="C17" s="243" t="s">
        <v>52</v>
      </c>
      <c r="D17" s="242" t="s">
        <v>852</v>
      </c>
      <c r="E17" s="244">
        <v>3115</v>
      </c>
      <c r="F17" s="243" t="s">
        <v>52</v>
      </c>
      <c r="G17" s="242" t="s">
        <v>820</v>
      </c>
      <c r="H17" s="241" t="s">
        <v>851</v>
      </c>
      <c r="I17" s="240" t="s">
        <v>850</v>
      </c>
      <c r="J17" s="239">
        <v>7201800</v>
      </c>
      <c r="K17" s="238">
        <v>10.02</v>
      </c>
      <c r="L17" s="142">
        <v>0</v>
      </c>
      <c r="M17" s="142">
        <v>0</v>
      </c>
      <c r="N17" s="141" t="s">
        <v>389</v>
      </c>
      <c r="O17" s="141" t="s">
        <v>524</v>
      </c>
      <c r="P17" s="140">
        <f t="shared" si="0"/>
        <v>0</v>
      </c>
      <c r="Q17" s="140">
        <f t="shared" si="1"/>
        <v>0</v>
      </c>
      <c r="R17" s="140">
        <f t="shared" si="2"/>
        <v>0</v>
      </c>
      <c r="S17" s="140">
        <f t="shared" si="3"/>
        <v>0</v>
      </c>
      <c r="T17" s="139">
        <f t="shared" si="4"/>
        <v>0</v>
      </c>
      <c r="U17" s="237">
        <f t="shared" si="5"/>
        <v>10.02</v>
      </c>
      <c r="V17" s="236" t="s">
        <v>817</v>
      </c>
      <c r="W17" s="137"/>
      <c r="X17" s="234"/>
    </row>
    <row r="18" spans="1:24" ht="132" customHeight="1" thickBot="1" x14ac:dyDescent="0.4">
      <c r="A18" s="246" t="s">
        <v>849</v>
      </c>
      <c r="B18" s="245" t="s">
        <v>815</v>
      </c>
      <c r="C18" s="243" t="s">
        <v>52</v>
      </c>
      <c r="D18" s="242" t="s">
        <v>831</v>
      </c>
      <c r="E18" s="244">
        <v>2712</v>
      </c>
      <c r="F18" s="243" t="s">
        <v>52</v>
      </c>
      <c r="G18" s="242" t="s">
        <v>820</v>
      </c>
      <c r="H18" s="241" t="s">
        <v>848</v>
      </c>
      <c r="I18" s="240" t="s">
        <v>847</v>
      </c>
      <c r="J18" s="239">
        <v>10129500</v>
      </c>
      <c r="K18" s="238">
        <v>9.49</v>
      </c>
      <c r="L18" s="142">
        <v>0</v>
      </c>
      <c r="M18" s="142">
        <v>0</v>
      </c>
      <c r="N18" s="141" t="s">
        <v>389</v>
      </c>
      <c r="O18" s="141" t="s">
        <v>524</v>
      </c>
      <c r="P18" s="140">
        <f t="shared" si="0"/>
        <v>0</v>
      </c>
      <c r="Q18" s="140">
        <f t="shared" si="1"/>
        <v>0</v>
      </c>
      <c r="R18" s="140">
        <f t="shared" si="2"/>
        <v>0</v>
      </c>
      <c r="S18" s="140">
        <f t="shared" si="3"/>
        <v>0</v>
      </c>
      <c r="T18" s="139">
        <f t="shared" si="4"/>
        <v>0</v>
      </c>
      <c r="U18" s="237">
        <f t="shared" si="5"/>
        <v>9.49</v>
      </c>
      <c r="V18" s="236" t="s">
        <v>817</v>
      </c>
      <c r="W18" s="137"/>
      <c r="X18" s="234"/>
    </row>
    <row r="19" spans="1:24" ht="132" customHeight="1" thickBot="1" x14ac:dyDescent="0.4">
      <c r="A19" s="246" t="s">
        <v>846</v>
      </c>
      <c r="B19" s="245" t="s">
        <v>815</v>
      </c>
      <c r="C19" s="243" t="s">
        <v>52</v>
      </c>
      <c r="D19" s="242" t="s">
        <v>845</v>
      </c>
      <c r="E19" s="244">
        <v>3150</v>
      </c>
      <c r="F19" s="243" t="s">
        <v>52</v>
      </c>
      <c r="G19" s="242" t="s">
        <v>844</v>
      </c>
      <c r="H19" s="241" t="s">
        <v>843</v>
      </c>
      <c r="I19" s="240" t="s">
        <v>842</v>
      </c>
      <c r="J19" s="239">
        <v>225000</v>
      </c>
      <c r="K19" s="238">
        <v>9.0500000000000007</v>
      </c>
      <c r="L19" s="142">
        <v>0</v>
      </c>
      <c r="M19" s="142">
        <v>0</v>
      </c>
      <c r="N19" s="141" t="s">
        <v>389</v>
      </c>
      <c r="O19" s="141" t="s">
        <v>524</v>
      </c>
      <c r="P19" s="140">
        <f t="shared" si="0"/>
        <v>0</v>
      </c>
      <c r="Q19" s="140">
        <f t="shared" si="1"/>
        <v>0</v>
      </c>
      <c r="R19" s="140">
        <f t="shared" si="2"/>
        <v>0</v>
      </c>
      <c r="S19" s="140">
        <f t="shared" si="3"/>
        <v>0</v>
      </c>
      <c r="T19" s="139">
        <f t="shared" si="4"/>
        <v>0</v>
      </c>
      <c r="U19" s="237">
        <f t="shared" si="5"/>
        <v>9.0500000000000007</v>
      </c>
      <c r="V19" s="236" t="s">
        <v>841</v>
      </c>
      <c r="W19" s="137"/>
      <c r="X19" s="234"/>
    </row>
    <row r="20" spans="1:24" ht="132" customHeight="1" thickBot="1" x14ac:dyDescent="0.4">
      <c r="A20" s="246" t="s">
        <v>840</v>
      </c>
      <c r="B20" s="245" t="s">
        <v>815</v>
      </c>
      <c r="C20" s="243" t="s">
        <v>52</v>
      </c>
      <c r="D20" s="242" t="s">
        <v>839</v>
      </c>
      <c r="E20" s="244">
        <v>2713</v>
      </c>
      <c r="F20" s="243" t="s">
        <v>52</v>
      </c>
      <c r="G20" s="242" t="s">
        <v>820</v>
      </c>
      <c r="H20" s="241" t="s">
        <v>838</v>
      </c>
      <c r="I20" s="240" t="s">
        <v>837</v>
      </c>
      <c r="J20" s="239">
        <v>360000</v>
      </c>
      <c r="K20" s="238">
        <v>8.7899999999999991</v>
      </c>
      <c r="L20" s="142">
        <v>0</v>
      </c>
      <c r="M20" s="142">
        <v>0</v>
      </c>
      <c r="N20" s="141" t="s">
        <v>389</v>
      </c>
      <c r="O20" s="141" t="s">
        <v>524</v>
      </c>
      <c r="P20" s="140">
        <f t="shared" si="0"/>
        <v>0</v>
      </c>
      <c r="Q20" s="140">
        <f t="shared" si="1"/>
        <v>0</v>
      </c>
      <c r="R20" s="140">
        <f t="shared" si="2"/>
        <v>0</v>
      </c>
      <c r="S20" s="140">
        <f t="shared" si="3"/>
        <v>0</v>
      </c>
      <c r="T20" s="139">
        <f t="shared" si="4"/>
        <v>0</v>
      </c>
      <c r="U20" s="237">
        <f t="shared" si="5"/>
        <v>8.7899999999999991</v>
      </c>
      <c r="V20" s="236" t="s">
        <v>817</v>
      </c>
      <c r="W20" s="137"/>
      <c r="X20" s="234"/>
    </row>
    <row r="21" spans="1:24" ht="132" customHeight="1" thickBot="1" x14ac:dyDescent="0.4">
      <c r="A21" s="246" t="s">
        <v>836</v>
      </c>
      <c r="B21" s="245" t="s">
        <v>815</v>
      </c>
      <c r="C21" s="243" t="s">
        <v>52</v>
      </c>
      <c r="D21" s="242" t="s">
        <v>835</v>
      </c>
      <c r="E21" s="244">
        <v>3097</v>
      </c>
      <c r="F21" s="243" t="s">
        <v>52</v>
      </c>
      <c r="G21" s="242" t="s">
        <v>820</v>
      </c>
      <c r="H21" s="241" t="s">
        <v>834</v>
      </c>
      <c r="I21" s="240" t="s">
        <v>833</v>
      </c>
      <c r="J21" s="239">
        <v>4142700</v>
      </c>
      <c r="K21" s="238">
        <v>8.7899999999999991</v>
      </c>
      <c r="L21" s="142">
        <v>0</v>
      </c>
      <c r="M21" s="142">
        <v>0</v>
      </c>
      <c r="N21" s="141" t="s">
        <v>389</v>
      </c>
      <c r="O21" s="141" t="s">
        <v>524</v>
      </c>
      <c r="P21" s="140">
        <f t="shared" si="0"/>
        <v>0</v>
      </c>
      <c r="Q21" s="140">
        <f t="shared" si="1"/>
        <v>0</v>
      </c>
      <c r="R21" s="140">
        <f t="shared" si="2"/>
        <v>0</v>
      </c>
      <c r="S21" s="140">
        <f t="shared" si="3"/>
        <v>0</v>
      </c>
      <c r="T21" s="139">
        <f t="shared" si="4"/>
        <v>0</v>
      </c>
      <c r="U21" s="237">
        <f t="shared" si="5"/>
        <v>8.7899999999999991</v>
      </c>
      <c r="V21" s="236" t="s">
        <v>817</v>
      </c>
      <c r="W21" s="137"/>
      <c r="X21" s="234"/>
    </row>
    <row r="22" spans="1:24" ht="132" customHeight="1" thickBot="1" x14ac:dyDescent="0.4">
      <c r="A22" s="246" t="s">
        <v>832</v>
      </c>
      <c r="B22" s="245" t="s">
        <v>815</v>
      </c>
      <c r="C22" s="243" t="s">
        <v>52</v>
      </c>
      <c r="D22" s="242" t="s">
        <v>831</v>
      </c>
      <c r="E22" s="244">
        <v>2517</v>
      </c>
      <c r="F22" s="243" t="s">
        <v>52</v>
      </c>
      <c r="G22" s="242" t="s">
        <v>813</v>
      </c>
      <c r="H22" s="241" t="s">
        <v>830</v>
      </c>
      <c r="I22" s="240" t="s">
        <v>829</v>
      </c>
      <c r="J22" s="239">
        <v>1671300</v>
      </c>
      <c r="K22" s="238">
        <v>8.4499999999999993</v>
      </c>
      <c r="L22" s="142">
        <v>0</v>
      </c>
      <c r="M22" s="142">
        <v>0</v>
      </c>
      <c r="N22" s="141" t="s">
        <v>389</v>
      </c>
      <c r="O22" s="141" t="s">
        <v>524</v>
      </c>
      <c r="P22" s="140">
        <f t="shared" si="0"/>
        <v>0</v>
      </c>
      <c r="Q22" s="140">
        <f t="shared" si="1"/>
        <v>0</v>
      </c>
      <c r="R22" s="140">
        <f t="shared" si="2"/>
        <v>0</v>
      </c>
      <c r="S22" s="140">
        <f t="shared" si="3"/>
        <v>0</v>
      </c>
      <c r="T22" s="139">
        <f t="shared" si="4"/>
        <v>0</v>
      </c>
      <c r="U22" s="237">
        <f t="shared" si="5"/>
        <v>8.4499999999999993</v>
      </c>
      <c r="V22" s="236" t="s">
        <v>810</v>
      </c>
      <c r="W22" s="137"/>
      <c r="X22" s="234"/>
    </row>
    <row r="23" spans="1:24" ht="132" customHeight="1" thickBot="1" x14ac:dyDescent="0.4">
      <c r="A23" s="246" t="s">
        <v>828</v>
      </c>
      <c r="B23" s="245" t="s">
        <v>815</v>
      </c>
      <c r="C23" s="243" t="s">
        <v>52</v>
      </c>
      <c r="D23" s="242" t="s">
        <v>827</v>
      </c>
      <c r="E23" s="244">
        <v>3116</v>
      </c>
      <c r="F23" s="243" t="s">
        <v>52</v>
      </c>
      <c r="G23" s="242" t="s">
        <v>820</v>
      </c>
      <c r="H23" s="241" t="s">
        <v>826</v>
      </c>
      <c r="I23" s="240" t="s">
        <v>825</v>
      </c>
      <c r="J23" s="239">
        <v>2006100</v>
      </c>
      <c r="K23" s="238">
        <v>6</v>
      </c>
      <c r="L23" s="142">
        <v>0</v>
      </c>
      <c r="M23" s="142">
        <v>0</v>
      </c>
      <c r="N23" s="141" t="s">
        <v>389</v>
      </c>
      <c r="O23" s="141" t="s">
        <v>524</v>
      </c>
      <c r="P23" s="140">
        <f t="shared" si="0"/>
        <v>0</v>
      </c>
      <c r="Q23" s="140">
        <f t="shared" si="1"/>
        <v>0</v>
      </c>
      <c r="R23" s="140">
        <f t="shared" si="2"/>
        <v>0</v>
      </c>
      <c r="S23" s="140">
        <f t="shared" si="3"/>
        <v>0</v>
      </c>
      <c r="T23" s="139">
        <f t="shared" si="4"/>
        <v>0</v>
      </c>
      <c r="U23" s="237">
        <f t="shared" si="5"/>
        <v>6</v>
      </c>
      <c r="V23" s="236" t="s">
        <v>817</v>
      </c>
      <c r="W23" s="137"/>
      <c r="X23" s="234"/>
    </row>
    <row r="24" spans="1:24" ht="132" customHeight="1" thickBot="1" x14ac:dyDescent="0.4">
      <c r="A24" s="246" t="s">
        <v>824</v>
      </c>
      <c r="B24" s="245" t="s">
        <v>815</v>
      </c>
      <c r="C24" s="243" t="s">
        <v>52</v>
      </c>
      <c r="D24" s="242" t="s">
        <v>814</v>
      </c>
      <c r="E24" s="244">
        <v>3096</v>
      </c>
      <c r="F24" s="243" t="s">
        <v>52</v>
      </c>
      <c r="G24" s="242" t="s">
        <v>820</v>
      </c>
      <c r="H24" s="241" t="s">
        <v>823</v>
      </c>
      <c r="I24" s="240" t="s">
        <v>822</v>
      </c>
      <c r="J24" s="239">
        <v>585000</v>
      </c>
      <c r="K24" s="238">
        <v>5.96</v>
      </c>
      <c r="L24" s="142">
        <v>0</v>
      </c>
      <c r="M24" s="142">
        <v>0</v>
      </c>
      <c r="N24" s="141" t="s">
        <v>389</v>
      </c>
      <c r="O24" s="141" t="s">
        <v>524</v>
      </c>
      <c r="P24" s="140">
        <f t="shared" si="0"/>
        <v>0</v>
      </c>
      <c r="Q24" s="140">
        <f t="shared" si="1"/>
        <v>0</v>
      </c>
      <c r="R24" s="140">
        <f t="shared" si="2"/>
        <v>0</v>
      </c>
      <c r="S24" s="140">
        <f t="shared" si="3"/>
        <v>0</v>
      </c>
      <c r="T24" s="139">
        <f t="shared" si="4"/>
        <v>0</v>
      </c>
      <c r="U24" s="237">
        <f t="shared" si="5"/>
        <v>5.96</v>
      </c>
      <c r="V24" s="236" t="s">
        <v>817</v>
      </c>
      <c r="W24" s="137"/>
      <c r="X24" s="234"/>
    </row>
    <row r="25" spans="1:24" ht="132" customHeight="1" thickBot="1" x14ac:dyDescent="0.4">
      <c r="A25" s="246" t="s">
        <v>821</v>
      </c>
      <c r="B25" s="245" t="s">
        <v>815</v>
      </c>
      <c r="C25" s="243" t="s">
        <v>52</v>
      </c>
      <c r="D25" s="242" t="s">
        <v>814</v>
      </c>
      <c r="E25" s="244">
        <v>3117</v>
      </c>
      <c r="F25" s="243" t="s">
        <v>52</v>
      </c>
      <c r="G25" s="242" t="s">
        <v>820</v>
      </c>
      <c r="H25" s="241" t="s">
        <v>819</v>
      </c>
      <c r="I25" s="240" t="s">
        <v>818</v>
      </c>
      <c r="J25" s="239">
        <v>2938500</v>
      </c>
      <c r="K25" s="238">
        <v>5.96</v>
      </c>
      <c r="L25" s="142">
        <v>0</v>
      </c>
      <c r="M25" s="142">
        <v>0</v>
      </c>
      <c r="N25" s="141" t="s">
        <v>389</v>
      </c>
      <c r="O25" s="141" t="s">
        <v>524</v>
      </c>
      <c r="P25" s="140">
        <f t="shared" si="0"/>
        <v>0</v>
      </c>
      <c r="Q25" s="140">
        <f t="shared" si="1"/>
        <v>0</v>
      </c>
      <c r="R25" s="140">
        <f t="shared" si="2"/>
        <v>0</v>
      </c>
      <c r="S25" s="140">
        <f t="shared" si="3"/>
        <v>0</v>
      </c>
      <c r="T25" s="139">
        <f t="shared" si="4"/>
        <v>0</v>
      </c>
      <c r="U25" s="237">
        <f t="shared" si="5"/>
        <v>5.96</v>
      </c>
      <c r="V25" s="236" t="s">
        <v>817</v>
      </c>
      <c r="W25" s="235"/>
      <c r="X25" s="234"/>
    </row>
    <row r="26" spans="1:24" ht="132" customHeight="1" thickBot="1" x14ac:dyDescent="0.4">
      <c r="A26" s="246" t="s">
        <v>816</v>
      </c>
      <c r="B26" s="245" t="s">
        <v>815</v>
      </c>
      <c r="C26" s="243" t="s">
        <v>52</v>
      </c>
      <c r="D26" s="242" t="s">
        <v>814</v>
      </c>
      <c r="E26" s="244">
        <v>2533</v>
      </c>
      <c r="F26" s="243" t="s">
        <v>52</v>
      </c>
      <c r="G26" s="242" t="s">
        <v>813</v>
      </c>
      <c r="H26" s="241" t="s">
        <v>812</v>
      </c>
      <c r="I26" s="240" t="s">
        <v>811</v>
      </c>
      <c r="J26" s="239">
        <v>1701000</v>
      </c>
      <c r="K26" s="238">
        <v>5.76</v>
      </c>
      <c r="L26" s="142">
        <v>0</v>
      </c>
      <c r="M26" s="142">
        <v>0</v>
      </c>
      <c r="N26" s="141" t="s">
        <v>389</v>
      </c>
      <c r="O26" s="141" t="s">
        <v>524</v>
      </c>
      <c r="P26" s="140">
        <f t="shared" si="0"/>
        <v>0</v>
      </c>
      <c r="Q26" s="140">
        <f t="shared" si="1"/>
        <v>0</v>
      </c>
      <c r="R26" s="140">
        <f t="shared" si="2"/>
        <v>0</v>
      </c>
      <c r="S26" s="140">
        <f t="shared" si="3"/>
        <v>0</v>
      </c>
      <c r="T26" s="139">
        <f t="shared" si="4"/>
        <v>0</v>
      </c>
      <c r="U26" s="237">
        <f t="shared" si="5"/>
        <v>5.76</v>
      </c>
      <c r="V26" s="236" t="s">
        <v>810</v>
      </c>
      <c r="W26" s="235"/>
      <c r="X26" s="234"/>
    </row>
  </sheetData>
  <autoFilter ref="A5:X26">
    <sortState ref="A6:X26">
      <sortCondition descending="1" ref="U5:U26"/>
    </sortState>
  </autoFilter>
  <mergeCells count="1">
    <mergeCell ref="L3:O3"/>
  </mergeCells>
  <pageMargins left="0.25" right="0.25" top="0.75" bottom="0.75" header="0.3" footer="0.3"/>
  <pageSetup paperSize="3" scale="4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B6:C26 F6:F26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11"/>
  <sheetViews>
    <sheetView zoomScale="60" zoomScaleNormal="60" workbookViewId="0">
      <selection activeCell="B1" sqref="B1"/>
    </sheetView>
  </sheetViews>
  <sheetFormatPr defaultColWidth="9.1796875" defaultRowHeight="14.5" x14ac:dyDescent="0.35"/>
  <cols>
    <col min="1" max="1" width="20.54296875" style="42" customWidth="1"/>
    <col min="2" max="2" width="35.1796875" style="46" customWidth="1"/>
    <col min="3" max="3" width="22.7265625" style="42" customWidth="1"/>
    <col min="4" max="4" width="36.81640625" style="42" customWidth="1"/>
    <col min="5" max="5" width="24.7265625" style="42" customWidth="1"/>
    <col min="6" max="6" width="21.1796875" style="42" bestFit="1" customWidth="1"/>
    <col min="7" max="7" width="24.26953125" style="42" customWidth="1"/>
    <col min="8" max="8" width="21.453125" style="42" customWidth="1"/>
    <col min="9" max="9" width="24.453125" style="42" customWidth="1"/>
    <col min="10" max="10" width="30" style="42" customWidth="1"/>
    <col min="11" max="11" width="27.26953125" style="81" customWidth="1"/>
    <col min="12" max="12" width="15.1796875" style="81" customWidth="1"/>
    <col min="13" max="19" width="8.7265625" style="42" customWidth="1"/>
    <col min="20" max="20" width="10.54296875" style="42" bestFit="1" customWidth="1"/>
    <col min="21" max="21" width="12.7265625" style="42" bestFit="1" customWidth="1"/>
    <col min="22" max="22" width="18.7265625" style="45" bestFit="1" customWidth="1"/>
    <col min="23" max="23" width="10.54296875" style="42" bestFit="1" customWidth="1"/>
    <col min="24" max="24" width="8.7265625" style="42" customWidth="1"/>
    <col min="25" max="25" width="34.1796875" style="46" bestFit="1" customWidth="1"/>
    <col min="26" max="16384" width="9.1796875" style="42"/>
  </cols>
  <sheetData>
    <row r="1" spans="1:25" ht="15" x14ac:dyDescent="0.25">
      <c r="B1" s="42"/>
      <c r="C1" s="43"/>
      <c r="D1" s="43"/>
      <c r="E1" s="43"/>
      <c r="F1" s="43"/>
      <c r="G1" s="43"/>
      <c r="H1" s="43"/>
      <c r="I1" s="43"/>
      <c r="J1" s="43"/>
      <c r="K1" s="44"/>
      <c r="L1" s="44"/>
      <c r="M1" s="43"/>
      <c r="N1" s="43"/>
      <c r="U1"/>
    </row>
    <row r="3" spans="1:25" ht="15" x14ac:dyDescent="0.25">
      <c r="K3" s="44"/>
      <c r="L3" s="44"/>
      <c r="M3" s="262" t="s">
        <v>325</v>
      </c>
      <c r="N3" s="263"/>
      <c r="O3" s="263"/>
      <c r="P3" s="263"/>
      <c r="R3" s="49" t="s">
        <v>326</v>
      </c>
      <c r="S3" s="135"/>
      <c r="U3" s="135"/>
    </row>
    <row r="4" spans="1:25" s="49" customFormat="1" ht="32.25" thickBot="1" x14ac:dyDescent="0.55000000000000004">
      <c r="A4" s="134" t="s">
        <v>628</v>
      </c>
      <c r="B4" s="48"/>
      <c r="K4" s="50"/>
      <c r="L4" s="50"/>
      <c r="V4" s="51"/>
      <c r="Y4" s="48"/>
    </row>
    <row r="5" spans="1:25" s="62" customFormat="1" ht="246.75" customHeight="1" thickTop="1" x14ac:dyDescent="0.35">
      <c r="A5" s="156" t="s">
        <v>39</v>
      </c>
      <c r="B5" s="164" t="s">
        <v>623</v>
      </c>
      <c r="C5" s="164" t="s">
        <v>622</v>
      </c>
      <c r="D5" s="164" t="s">
        <v>621</v>
      </c>
      <c r="E5" s="164" t="s">
        <v>620</v>
      </c>
      <c r="F5" s="164" t="s">
        <v>619</v>
      </c>
      <c r="G5" s="164" t="s">
        <v>618</v>
      </c>
      <c r="H5" s="164" t="s">
        <v>617</v>
      </c>
      <c r="I5" s="162" t="s">
        <v>616</v>
      </c>
      <c r="J5" s="163" t="s">
        <v>615</v>
      </c>
      <c r="K5" s="162" t="s">
        <v>518</v>
      </c>
      <c r="L5" s="161" t="s">
        <v>627</v>
      </c>
      <c r="M5" s="160" t="s">
        <v>626</v>
      </c>
      <c r="N5" s="159" t="s">
        <v>612</v>
      </c>
      <c r="O5" s="159" t="s">
        <v>393</v>
      </c>
      <c r="P5" s="159" t="s">
        <v>391</v>
      </c>
      <c r="Q5" s="57" t="s">
        <v>625</v>
      </c>
      <c r="R5" s="58" t="s">
        <v>328</v>
      </c>
      <c r="S5" s="58" t="s">
        <v>329</v>
      </c>
      <c r="T5" s="58" t="s">
        <v>191</v>
      </c>
      <c r="U5" s="158" t="s">
        <v>522</v>
      </c>
      <c r="V5" s="157" t="s">
        <v>519</v>
      </c>
      <c r="W5" s="156" t="s">
        <v>610</v>
      </c>
      <c r="X5" s="155" t="s">
        <v>521</v>
      </c>
      <c r="Y5" s="154" t="s">
        <v>0</v>
      </c>
    </row>
    <row r="6" spans="1:25" s="1" customFormat="1" ht="132" customHeight="1" x14ac:dyDescent="0.35">
      <c r="A6" s="151" t="s">
        <v>592</v>
      </c>
      <c r="B6" s="150" t="s">
        <v>43</v>
      </c>
      <c r="C6" s="150" t="s">
        <v>591</v>
      </c>
      <c r="D6" s="118" t="s">
        <v>590</v>
      </c>
      <c r="E6" s="150" t="s">
        <v>589</v>
      </c>
      <c r="F6" s="150" t="s">
        <v>588</v>
      </c>
      <c r="G6" s="152">
        <v>347.5</v>
      </c>
      <c r="H6" s="152" t="s">
        <v>587</v>
      </c>
      <c r="I6" s="148">
        <v>1500000</v>
      </c>
      <c r="J6" s="148">
        <v>7100000</v>
      </c>
      <c r="K6" s="148">
        <v>8325750</v>
      </c>
      <c r="L6" s="113">
        <v>15.85765</v>
      </c>
      <c r="M6" s="142">
        <v>0</v>
      </c>
      <c r="N6" s="142">
        <v>100</v>
      </c>
      <c r="O6" s="141" t="s">
        <v>389</v>
      </c>
      <c r="P6" s="141" t="s">
        <v>524</v>
      </c>
      <c r="Q6" s="140">
        <f>IF(M6&gt;=1,30,IF(M6&gt;=0.7,25,IF(M6&gt;=0.5,15,IF(M6&gt;=0.3,5,0))))</f>
        <v>0</v>
      </c>
      <c r="R6" s="140">
        <f>IF(N6&gt;=66,25,IF(N6&gt;=51,20,IF(N6&gt;=31,10,0)))</f>
        <v>25</v>
      </c>
      <c r="S6" s="140">
        <f>IF(O6="Min",0,IF(O6="Strong",20))</f>
        <v>0</v>
      </c>
      <c r="T6" s="140">
        <f>IF(P6="low",0,IF(P6="med",10,IF(P6="high",25)))</f>
        <v>0</v>
      </c>
      <c r="U6" s="139">
        <f>SUM(Q6:T6)*0.25</f>
        <v>6.25</v>
      </c>
      <c r="V6" s="138">
        <f>L6+U6</f>
        <v>22.10765</v>
      </c>
      <c r="W6" s="100" t="s">
        <v>586</v>
      </c>
      <c r="X6" s="137"/>
      <c r="Y6" s="136"/>
    </row>
    <row r="7" spans="1:25" s="1" customFormat="1" ht="132" customHeight="1" x14ac:dyDescent="0.35">
      <c r="A7" s="153" t="s">
        <v>598</v>
      </c>
      <c r="B7" s="152" t="s">
        <v>50</v>
      </c>
      <c r="C7" s="152" t="s">
        <v>597</v>
      </c>
      <c r="D7" s="77" t="s">
        <v>596</v>
      </c>
      <c r="E7" s="152" t="s">
        <v>595</v>
      </c>
      <c r="F7" s="152" t="s">
        <v>594</v>
      </c>
      <c r="G7" s="152">
        <v>0</v>
      </c>
      <c r="H7" s="150">
        <v>139</v>
      </c>
      <c r="I7" s="148">
        <v>58422000</v>
      </c>
      <c r="J7" s="148">
        <v>311200000</v>
      </c>
      <c r="K7" s="148">
        <v>369622000</v>
      </c>
      <c r="L7" s="113">
        <v>20.843910000000001</v>
      </c>
      <c r="M7" s="142">
        <v>0</v>
      </c>
      <c r="N7" s="142">
        <v>0</v>
      </c>
      <c r="O7" s="141" t="s">
        <v>389</v>
      </c>
      <c r="P7" s="141" t="s">
        <v>524</v>
      </c>
      <c r="Q7" s="140">
        <f>IF(M7&gt;=1,30,IF(M7&gt;=0.7,25,IF(M7&gt;=0.5,15,IF(M7&gt;=0.3,5,0))))</f>
        <v>0</v>
      </c>
      <c r="R7" s="140">
        <f>IF(N7&gt;=66,25,IF(N7&gt;=51,20,IF(N7&gt;=31,10,0)))</f>
        <v>0</v>
      </c>
      <c r="S7" s="140">
        <f>IF(O7="Min",0,IF(O7="Strong",20))</f>
        <v>0</v>
      </c>
      <c r="T7" s="140">
        <f>IF(P7="low",0,IF(P7="med",10,IF(P7="high",25)))</f>
        <v>0</v>
      </c>
      <c r="U7" s="139">
        <f>SUM(Q7:T7)*0.25</f>
        <v>0</v>
      </c>
      <c r="V7" s="138">
        <f>L7+U7</f>
        <v>20.843910000000001</v>
      </c>
      <c r="W7" s="100" t="s">
        <v>593</v>
      </c>
      <c r="X7" s="137"/>
      <c r="Y7" s="136"/>
    </row>
    <row r="8" spans="1:25" s="1" customFormat="1" ht="132" customHeight="1" x14ac:dyDescent="0.35">
      <c r="A8" s="153" t="s">
        <v>602</v>
      </c>
      <c r="B8" s="152" t="s">
        <v>52</v>
      </c>
      <c r="C8" s="152" t="s">
        <v>601</v>
      </c>
      <c r="D8" s="77" t="s">
        <v>600</v>
      </c>
      <c r="E8" s="152" t="s">
        <v>599</v>
      </c>
      <c r="F8" s="152" t="s">
        <v>594</v>
      </c>
      <c r="G8" s="152" t="s">
        <v>587</v>
      </c>
      <c r="H8" s="152" t="s">
        <v>587</v>
      </c>
      <c r="I8" s="148">
        <v>680000</v>
      </c>
      <c r="J8" s="148">
        <v>15627000</v>
      </c>
      <c r="K8" s="148">
        <v>16307000</v>
      </c>
      <c r="L8" s="113">
        <v>20.843910000000001</v>
      </c>
      <c r="M8" s="142">
        <v>0</v>
      </c>
      <c r="N8" s="142">
        <v>0</v>
      </c>
      <c r="O8" s="141" t="s">
        <v>389</v>
      </c>
      <c r="P8" s="141" t="s">
        <v>524</v>
      </c>
      <c r="Q8" s="140">
        <f>IF(M8&gt;=1,30,IF(M8&gt;=0.7,25,IF(M8&gt;=0.5,15,IF(M8&gt;=0.3,5,0))))</f>
        <v>0</v>
      </c>
      <c r="R8" s="140">
        <f>IF(N8&gt;=66,25,IF(N8&gt;=51,20,IF(N8&gt;=31,10,0)))</f>
        <v>0</v>
      </c>
      <c r="S8" s="140">
        <f>IF(O8="Min",0,IF(O8="Strong",20))</f>
        <v>0</v>
      </c>
      <c r="T8" s="140">
        <f>IF(P8="low",0,IF(P8="med",10,IF(P8="high",25)))</f>
        <v>0</v>
      </c>
      <c r="U8" s="139">
        <f>SUM(Q8:T8)*0.25</f>
        <v>0</v>
      </c>
      <c r="V8" s="138">
        <f>L8+U8</f>
        <v>20.843910000000001</v>
      </c>
      <c r="W8" s="100" t="s">
        <v>593</v>
      </c>
      <c r="X8" s="137"/>
      <c r="Y8" s="136"/>
    </row>
    <row r="9" spans="1:25" s="1" customFormat="1" ht="132" customHeight="1" x14ac:dyDescent="0.35">
      <c r="A9" s="151" t="s">
        <v>609</v>
      </c>
      <c r="B9" s="150" t="s">
        <v>43</v>
      </c>
      <c r="C9" s="150" t="s">
        <v>591</v>
      </c>
      <c r="D9" s="118" t="s">
        <v>608</v>
      </c>
      <c r="E9" s="150" t="s">
        <v>607</v>
      </c>
      <c r="F9" s="150" t="s">
        <v>588</v>
      </c>
      <c r="G9" s="150">
        <v>321.5</v>
      </c>
      <c r="H9" s="150">
        <v>323.60000000000002</v>
      </c>
      <c r="I9" s="149">
        <v>0</v>
      </c>
      <c r="J9" s="148">
        <v>4000000</v>
      </c>
      <c r="K9" s="148">
        <v>2000000</v>
      </c>
      <c r="L9" s="113">
        <v>11.381679999999999</v>
      </c>
      <c r="M9" s="142">
        <v>0</v>
      </c>
      <c r="N9" s="142">
        <v>0</v>
      </c>
      <c r="O9" s="141" t="s">
        <v>389</v>
      </c>
      <c r="P9" s="141" t="s">
        <v>524</v>
      </c>
      <c r="Q9" s="140">
        <f>IF(M9&gt;=1,30,IF(M9&gt;=0.7,25,IF(M9&gt;=0.5,15,IF(M9&gt;=0.3,5,0))))</f>
        <v>0</v>
      </c>
      <c r="R9" s="140">
        <f>IF(N9&gt;=66,25,IF(N9&gt;=51,20,IF(N9&gt;=31,10,0)))</f>
        <v>0</v>
      </c>
      <c r="S9" s="140">
        <f>IF(O9="Min",0,IF(O9="Strong",20))</f>
        <v>0</v>
      </c>
      <c r="T9" s="140">
        <f>IF(P9="low",0,IF(P9="med",10,IF(P9="high",25)))</f>
        <v>0</v>
      </c>
      <c r="U9" s="139">
        <f>SUM(Q9:T9)*0.25</f>
        <v>0</v>
      </c>
      <c r="V9" s="138">
        <f>L9+U9</f>
        <v>11.381679999999999</v>
      </c>
      <c r="W9" s="100" t="s">
        <v>603</v>
      </c>
      <c r="X9" s="137"/>
      <c r="Y9" s="136"/>
    </row>
    <row r="10" spans="1:25" s="1" customFormat="1" ht="132" customHeight="1" thickBot="1" x14ac:dyDescent="0.4">
      <c r="A10" s="147" t="s">
        <v>606</v>
      </c>
      <c r="B10" s="146" t="s">
        <v>43</v>
      </c>
      <c r="C10" s="146" t="s">
        <v>591</v>
      </c>
      <c r="D10" s="98" t="s">
        <v>605</v>
      </c>
      <c r="E10" s="146" t="s">
        <v>604</v>
      </c>
      <c r="F10" s="146" t="s">
        <v>588</v>
      </c>
      <c r="G10" s="146">
        <v>319.39999999999998</v>
      </c>
      <c r="H10" s="146">
        <v>323.10000000000002</v>
      </c>
      <c r="I10" s="145">
        <v>0</v>
      </c>
      <c r="J10" s="144">
        <v>2000000</v>
      </c>
      <c r="K10" s="144">
        <v>1000000</v>
      </c>
      <c r="L10" s="143">
        <v>9.7745029999999993</v>
      </c>
      <c r="M10" s="142">
        <v>0</v>
      </c>
      <c r="N10" s="142">
        <v>0</v>
      </c>
      <c r="O10" s="141" t="s">
        <v>389</v>
      </c>
      <c r="P10" s="141" t="s">
        <v>524</v>
      </c>
      <c r="Q10" s="140">
        <f>IF(M10&gt;=1,30,IF(M10&gt;=0.7,25,IF(M10&gt;=0.5,15,IF(M10&gt;=0.3,5,0))))</f>
        <v>0</v>
      </c>
      <c r="R10" s="140">
        <f>IF(N10&gt;=66,25,IF(N10&gt;=51,20,IF(N10&gt;=31,10,0)))</f>
        <v>0</v>
      </c>
      <c r="S10" s="140">
        <f>IF(O10="Min",0,IF(O10="Strong",20))</f>
        <v>0</v>
      </c>
      <c r="T10" s="140">
        <f>IF(P10="low",0,IF(P10="med",10,IF(P10="high",25)))</f>
        <v>0</v>
      </c>
      <c r="U10" s="139">
        <f>SUM(Q10:T10)*0.25</f>
        <v>0</v>
      </c>
      <c r="V10" s="138">
        <f>L10+U10</f>
        <v>9.7745029999999993</v>
      </c>
      <c r="W10" s="87" t="s">
        <v>603</v>
      </c>
      <c r="X10" s="137"/>
      <c r="Y10" s="136"/>
    </row>
    <row r="11" spans="1:25" ht="15" thickTop="1" x14ac:dyDescent="0.35"/>
  </sheetData>
  <autoFilter ref="A5:Y10">
    <sortState ref="A6:Y10">
      <sortCondition descending="1" ref="V5:V10"/>
    </sortState>
  </autoFilter>
  <mergeCells count="1">
    <mergeCell ref="M3:P3"/>
  </mergeCells>
  <pageMargins left="0.7" right="0.7" top="0.75" bottom="0.75" header="0.3" footer="0.3"/>
  <pageSetup paperSize="3" scale="4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B6:C10 F6:F10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33"/>
  <sheetViews>
    <sheetView topLeftCell="A6" zoomScale="60" zoomScaleNormal="60" workbookViewId="0">
      <selection activeCell="B1" sqref="B1"/>
    </sheetView>
  </sheetViews>
  <sheetFormatPr defaultColWidth="9.1796875" defaultRowHeight="14.5" x14ac:dyDescent="0.35"/>
  <cols>
    <col min="1" max="1" width="20.54296875" style="42" customWidth="1"/>
    <col min="2" max="2" width="34.1796875" style="46" bestFit="1" customWidth="1"/>
    <col min="3" max="3" width="22.7265625" style="42" customWidth="1"/>
    <col min="4" max="5" width="24.7265625" style="42" customWidth="1"/>
    <col min="6" max="6" width="34.26953125" style="42" customWidth="1"/>
    <col min="7" max="7" width="15.1796875" style="81" customWidth="1"/>
    <col min="8" max="8" width="15.1796875" style="42" bestFit="1" customWidth="1"/>
    <col min="9" max="15" width="8.7265625" style="42" customWidth="1"/>
    <col min="16" max="16" width="10.54296875" style="42" bestFit="1" customWidth="1"/>
    <col min="17" max="17" width="12.7265625" style="42" bestFit="1" customWidth="1"/>
    <col min="18" max="18" width="10.54296875" style="45" bestFit="1" customWidth="1"/>
    <col min="19" max="19" width="10.54296875" style="42" bestFit="1" customWidth="1"/>
    <col min="20" max="20" width="8.7265625" style="42" customWidth="1"/>
    <col min="21" max="21" width="34.1796875" style="46" bestFit="1" customWidth="1"/>
    <col min="22" max="16384" width="9.1796875" style="42"/>
  </cols>
  <sheetData>
    <row r="1" spans="1:21" ht="15" x14ac:dyDescent="0.25">
      <c r="B1" s="42"/>
      <c r="C1" s="43"/>
      <c r="D1" s="43"/>
      <c r="E1" s="43"/>
      <c r="F1" s="43"/>
      <c r="G1" s="44"/>
      <c r="H1" s="43"/>
      <c r="I1" s="43"/>
      <c r="J1" s="43"/>
      <c r="Q1"/>
    </row>
    <row r="3" spans="1:21" ht="15" x14ac:dyDescent="0.25">
      <c r="G3" s="44"/>
      <c r="I3" s="262" t="s">
        <v>325</v>
      </c>
      <c r="J3" s="263"/>
      <c r="K3" s="263"/>
      <c r="L3" s="263"/>
      <c r="N3" s="49" t="s">
        <v>326</v>
      </c>
      <c r="O3" s="135"/>
      <c r="Q3" s="135"/>
    </row>
    <row r="4" spans="1:21" s="49" customFormat="1" ht="32.25" thickBot="1" x14ac:dyDescent="0.55000000000000004">
      <c r="A4" s="134" t="s">
        <v>766</v>
      </c>
      <c r="B4" s="48"/>
      <c r="G4" s="50"/>
      <c r="R4" s="51"/>
      <c r="U4" s="48"/>
    </row>
    <row r="5" spans="1:21" s="62" customFormat="1" ht="278.25" customHeight="1" x14ac:dyDescent="0.35">
      <c r="A5" s="40" t="s">
        <v>39</v>
      </c>
      <c r="B5" s="40" t="s">
        <v>40</v>
      </c>
      <c r="C5" s="40" t="s">
        <v>42</v>
      </c>
      <c r="D5" s="40" t="s">
        <v>192</v>
      </c>
      <c r="E5" s="40" t="s">
        <v>193</v>
      </c>
      <c r="F5" s="40" t="s">
        <v>520</v>
      </c>
      <c r="G5" s="175" t="s">
        <v>386</v>
      </c>
      <c r="H5" s="174" t="s">
        <v>518</v>
      </c>
      <c r="I5" s="160" t="s">
        <v>387</v>
      </c>
      <c r="J5" s="159" t="s">
        <v>388</v>
      </c>
      <c r="K5" s="159" t="s">
        <v>393</v>
      </c>
      <c r="L5" s="159" t="s">
        <v>391</v>
      </c>
      <c r="M5" s="57" t="s">
        <v>327</v>
      </c>
      <c r="N5" s="58" t="s">
        <v>328</v>
      </c>
      <c r="O5" s="58" t="s">
        <v>329</v>
      </c>
      <c r="P5" s="58" t="s">
        <v>191</v>
      </c>
      <c r="Q5" s="158" t="s">
        <v>522</v>
      </c>
      <c r="R5" s="157" t="s">
        <v>519</v>
      </c>
      <c r="S5" s="173" t="s">
        <v>547</v>
      </c>
      <c r="T5" s="155" t="s">
        <v>521</v>
      </c>
      <c r="U5" s="154" t="s">
        <v>0</v>
      </c>
    </row>
    <row r="6" spans="1:21" s="1" customFormat="1" ht="152.25" customHeight="1" x14ac:dyDescent="0.25">
      <c r="A6" s="171" t="s">
        <v>765</v>
      </c>
      <c r="B6" s="170" t="s">
        <v>632</v>
      </c>
      <c r="C6" s="169" t="s">
        <v>764</v>
      </c>
      <c r="D6" s="169" t="s">
        <v>763</v>
      </c>
      <c r="E6" s="169" t="s">
        <v>643</v>
      </c>
      <c r="F6" s="169" t="s">
        <v>762</v>
      </c>
      <c r="G6" s="168">
        <v>37.215892826023186</v>
      </c>
      <c r="H6" s="167">
        <v>330000</v>
      </c>
      <c r="I6" s="112">
        <v>0.56999999999999995</v>
      </c>
      <c r="J6" s="112">
        <v>90</v>
      </c>
      <c r="K6" s="111" t="s">
        <v>389</v>
      </c>
      <c r="L6" s="111" t="s">
        <v>392</v>
      </c>
      <c r="M6" s="69">
        <f t="shared" ref="M6:M33" si="0">IF(I6&gt;=1,30,IF(I6&gt;=0.7,25,IF(I6&gt;=0.5,15,IF(I6&gt;=0.3,5,0))))</f>
        <v>15</v>
      </c>
      <c r="N6" s="69">
        <f t="shared" ref="N6:N33" si="1">IF(J6&gt;=66,25,IF(J6&gt;=51,20,IF(J6&gt;=31,10,0)))</f>
        <v>25</v>
      </c>
      <c r="O6" s="69">
        <f t="shared" ref="O6:O33" si="2">IF(K6="Min",0,IF(K6="Strong",20))</f>
        <v>0</v>
      </c>
      <c r="P6" s="69">
        <f t="shared" ref="P6:P33" si="3">IF(L6="low",0,IF(L6="med",10,IF(L6="high",25)))</f>
        <v>25</v>
      </c>
      <c r="Q6" s="109">
        <f t="shared" ref="Q6:Q33" si="4">SUM(M6:P6)*0.25</f>
        <v>16.25</v>
      </c>
      <c r="R6" s="108">
        <f t="shared" ref="R6:R33" si="5">G6+Q6</f>
        <v>53.465892826023186</v>
      </c>
      <c r="S6" s="165" t="s">
        <v>640</v>
      </c>
      <c r="T6" s="2"/>
      <c r="U6" s="107" t="s">
        <v>761</v>
      </c>
    </row>
    <row r="7" spans="1:21" s="1" customFormat="1" ht="179.15" customHeight="1" x14ac:dyDescent="0.25">
      <c r="A7" s="171" t="s">
        <v>760</v>
      </c>
      <c r="B7" s="170" t="s">
        <v>632</v>
      </c>
      <c r="C7" s="169" t="s">
        <v>759</v>
      </c>
      <c r="D7" s="169" t="s">
        <v>758</v>
      </c>
      <c r="E7" s="169" t="s">
        <v>757</v>
      </c>
      <c r="F7" s="169" t="s">
        <v>756</v>
      </c>
      <c r="G7" s="168">
        <v>30.079044784815252</v>
      </c>
      <c r="H7" s="167">
        <v>495000</v>
      </c>
      <c r="I7" s="112">
        <v>0.82</v>
      </c>
      <c r="J7" s="112">
        <v>52.5</v>
      </c>
      <c r="K7" s="111" t="s">
        <v>389</v>
      </c>
      <c r="L7" s="111" t="s">
        <v>392</v>
      </c>
      <c r="M7" s="69">
        <f t="shared" si="0"/>
        <v>25</v>
      </c>
      <c r="N7" s="69">
        <f t="shared" si="1"/>
        <v>20</v>
      </c>
      <c r="O7" s="69">
        <f t="shared" si="2"/>
        <v>0</v>
      </c>
      <c r="P7" s="69">
        <f t="shared" si="3"/>
        <v>25</v>
      </c>
      <c r="Q7" s="109">
        <f t="shared" si="4"/>
        <v>17.5</v>
      </c>
      <c r="R7" s="108">
        <f t="shared" si="5"/>
        <v>47.579044784815252</v>
      </c>
      <c r="S7" s="165" t="s">
        <v>640</v>
      </c>
      <c r="T7" s="2">
        <v>100</v>
      </c>
      <c r="U7" s="107"/>
    </row>
    <row r="8" spans="1:21" s="1" customFormat="1" ht="179.15" customHeight="1" x14ac:dyDescent="0.35">
      <c r="A8" s="171" t="s">
        <v>755</v>
      </c>
      <c r="B8" s="170" t="s">
        <v>632</v>
      </c>
      <c r="C8" s="169" t="s">
        <v>754</v>
      </c>
      <c r="D8" s="169" t="s">
        <v>753</v>
      </c>
      <c r="E8" s="169" t="s">
        <v>752</v>
      </c>
      <c r="F8" s="169" t="s">
        <v>751</v>
      </c>
      <c r="G8" s="168">
        <v>27.45921834523773</v>
      </c>
      <c r="H8" s="167">
        <v>770000</v>
      </c>
      <c r="I8" s="112">
        <v>0.56999999999999995</v>
      </c>
      <c r="J8" s="112">
        <v>55</v>
      </c>
      <c r="K8" s="111" t="s">
        <v>390</v>
      </c>
      <c r="L8" s="111" t="s">
        <v>392</v>
      </c>
      <c r="M8" s="69">
        <f t="shared" si="0"/>
        <v>15</v>
      </c>
      <c r="N8" s="69">
        <f t="shared" si="1"/>
        <v>20</v>
      </c>
      <c r="O8" s="69">
        <f t="shared" si="2"/>
        <v>20</v>
      </c>
      <c r="P8" s="69">
        <f t="shared" si="3"/>
        <v>25</v>
      </c>
      <c r="Q8" s="109">
        <f t="shared" si="4"/>
        <v>20</v>
      </c>
      <c r="R8" s="108">
        <f t="shared" si="5"/>
        <v>47.45921834523773</v>
      </c>
      <c r="S8" s="165" t="s">
        <v>640</v>
      </c>
      <c r="T8" s="2"/>
      <c r="U8" s="107" t="s">
        <v>750</v>
      </c>
    </row>
    <row r="9" spans="1:21" s="1" customFormat="1" ht="179.15" customHeight="1" x14ac:dyDescent="0.35">
      <c r="A9" s="171" t="s">
        <v>749</v>
      </c>
      <c r="B9" s="170" t="s">
        <v>632</v>
      </c>
      <c r="C9" s="169" t="s">
        <v>748</v>
      </c>
      <c r="D9" s="169" t="s">
        <v>747</v>
      </c>
      <c r="E9" s="169" t="s">
        <v>746</v>
      </c>
      <c r="F9" s="169" t="s">
        <v>745</v>
      </c>
      <c r="G9" s="168">
        <v>20.073445866442803</v>
      </c>
      <c r="H9" s="167">
        <v>2640000</v>
      </c>
      <c r="I9" s="112">
        <v>0.5</v>
      </c>
      <c r="J9" s="112">
        <v>32.5</v>
      </c>
      <c r="K9" s="111" t="s">
        <v>389</v>
      </c>
      <c r="L9" s="111" t="s">
        <v>392</v>
      </c>
      <c r="M9" s="69">
        <f t="shared" si="0"/>
        <v>15</v>
      </c>
      <c r="N9" s="69">
        <f t="shared" si="1"/>
        <v>10</v>
      </c>
      <c r="O9" s="69">
        <f t="shared" si="2"/>
        <v>0</v>
      </c>
      <c r="P9" s="69">
        <f t="shared" si="3"/>
        <v>25</v>
      </c>
      <c r="Q9" s="109">
        <f t="shared" si="4"/>
        <v>12.5</v>
      </c>
      <c r="R9" s="108">
        <f t="shared" si="5"/>
        <v>32.573445866442803</v>
      </c>
      <c r="S9" s="165" t="s">
        <v>640</v>
      </c>
      <c r="T9" s="2"/>
      <c r="U9" s="107" t="s">
        <v>526</v>
      </c>
    </row>
    <row r="10" spans="1:21" s="1" customFormat="1" ht="179.15" customHeight="1" x14ac:dyDescent="0.35">
      <c r="A10" s="171" t="s">
        <v>744</v>
      </c>
      <c r="B10" s="170" t="s">
        <v>632</v>
      </c>
      <c r="C10" s="169" t="s">
        <v>743</v>
      </c>
      <c r="D10" s="169" t="s">
        <v>742</v>
      </c>
      <c r="E10" s="169" t="s">
        <v>239</v>
      </c>
      <c r="F10" s="169" t="s">
        <v>741</v>
      </c>
      <c r="G10" s="168">
        <v>27.907480473595001</v>
      </c>
      <c r="H10" s="167">
        <v>125000</v>
      </c>
      <c r="I10" s="112">
        <v>0.49</v>
      </c>
      <c r="J10" s="112">
        <v>22.5</v>
      </c>
      <c r="K10" s="111" t="s">
        <v>389</v>
      </c>
      <c r="L10" s="111" t="s">
        <v>523</v>
      </c>
      <c r="M10" s="69">
        <f t="shared" si="0"/>
        <v>5</v>
      </c>
      <c r="N10" s="69">
        <f t="shared" si="1"/>
        <v>0</v>
      </c>
      <c r="O10" s="69">
        <f t="shared" si="2"/>
        <v>0</v>
      </c>
      <c r="P10" s="69">
        <f t="shared" si="3"/>
        <v>10</v>
      </c>
      <c r="Q10" s="109">
        <f t="shared" si="4"/>
        <v>3.75</v>
      </c>
      <c r="R10" s="108">
        <f t="shared" si="5"/>
        <v>31.657480473595001</v>
      </c>
      <c r="S10" s="165" t="s">
        <v>640</v>
      </c>
      <c r="T10" s="2"/>
      <c r="U10" s="107"/>
    </row>
    <row r="11" spans="1:21" s="1" customFormat="1" ht="167.25" customHeight="1" x14ac:dyDescent="0.35">
      <c r="A11" s="171" t="s">
        <v>740</v>
      </c>
      <c r="B11" s="170" t="s">
        <v>632</v>
      </c>
      <c r="C11" s="169" t="s">
        <v>739</v>
      </c>
      <c r="D11" s="169" t="s">
        <v>738</v>
      </c>
      <c r="E11" s="169" t="s">
        <v>737</v>
      </c>
      <c r="F11" s="169" t="s">
        <v>736</v>
      </c>
      <c r="G11" s="168">
        <v>22.436131502885001</v>
      </c>
      <c r="H11" s="167">
        <v>125000</v>
      </c>
      <c r="I11" s="112">
        <v>0.95</v>
      </c>
      <c r="J11" s="112">
        <v>12.5</v>
      </c>
      <c r="K11" s="111" t="s">
        <v>389</v>
      </c>
      <c r="L11" s="111" t="s">
        <v>523</v>
      </c>
      <c r="M11" s="69">
        <f t="shared" si="0"/>
        <v>25</v>
      </c>
      <c r="N11" s="69">
        <f t="shared" si="1"/>
        <v>0</v>
      </c>
      <c r="O11" s="69">
        <f t="shared" si="2"/>
        <v>0</v>
      </c>
      <c r="P11" s="69">
        <f t="shared" si="3"/>
        <v>10</v>
      </c>
      <c r="Q11" s="109">
        <f t="shared" si="4"/>
        <v>8.75</v>
      </c>
      <c r="R11" s="108">
        <f t="shared" si="5"/>
        <v>31.186131502885001</v>
      </c>
      <c r="S11" s="165" t="s">
        <v>640</v>
      </c>
      <c r="T11" s="2"/>
      <c r="U11" s="107"/>
    </row>
    <row r="12" spans="1:21" s="1" customFormat="1" ht="188.25" customHeight="1" x14ac:dyDescent="0.35">
      <c r="A12" s="171" t="s">
        <v>735</v>
      </c>
      <c r="B12" s="170" t="s">
        <v>632</v>
      </c>
      <c r="C12" s="169" t="s">
        <v>734</v>
      </c>
      <c r="D12" s="169" t="s">
        <v>733</v>
      </c>
      <c r="E12" s="169" t="s">
        <v>239</v>
      </c>
      <c r="F12" s="169" t="s">
        <v>732</v>
      </c>
      <c r="G12" s="168">
        <v>24.506766967779999</v>
      </c>
      <c r="H12" s="167">
        <v>140000</v>
      </c>
      <c r="I12" s="112">
        <v>0.56000000000000005</v>
      </c>
      <c r="J12" s="112">
        <v>12.5</v>
      </c>
      <c r="K12" s="111" t="s">
        <v>389</v>
      </c>
      <c r="L12" s="111" t="s">
        <v>523</v>
      </c>
      <c r="M12" s="69">
        <f t="shared" si="0"/>
        <v>15</v>
      </c>
      <c r="N12" s="69">
        <f t="shared" si="1"/>
        <v>0</v>
      </c>
      <c r="O12" s="69">
        <f t="shared" si="2"/>
        <v>0</v>
      </c>
      <c r="P12" s="69">
        <f t="shared" si="3"/>
        <v>10</v>
      </c>
      <c r="Q12" s="109">
        <f t="shared" si="4"/>
        <v>6.25</v>
      </c>
      <c r="R12" s="108">
        <f t="shared" si="5"/>
        <v>30.756766967779999</v>
      </c>
      <c r="S12" s="165" t="s">
        <v>640</v>
      </c>
      <c r="T12" s="2"/>
      <c r="U12" s="107"/>
    </row>
    <row r="13" spans="1:21" s="1" customFormat="1" ht="156" customHeight="1" thickBot="1" x14ac:dyDescent="0.4">
      <c r="A13" s="171" t="s">
        <v>731</v>
      </c>
      <c r="B13" s="170" t="s">
        <v>632</v>
      </c>
      <c r="C13" s="169" t="s">
        <v>730</v>
      </c>
      <c r="D13" s="169" t="s">
        <v>729</v>
      </c>
      <c r="E13" s="169" t="s">
        <v>728</v>
      </c>
      <c r="F13" s="169" t="s">
        <v>727</v>
      </c>
      <c r="G13" s="168">
        <v>25.755425752711236</v>
      </c>
      <c r="H13" s="167">
        <v>385000</v>
      </c>
      <c r="I13" s="112">
        <v>0.54</v>
      </c>
      <c r="J13" s="112">
        <v>12.5</v>
      </c>
      <c r="K13" s="111" t="s">
        <v>389</v>
      </c>
      <c r="L13" s="111" t="s">
        <v>524</v>
      </c>
      <c r="M13" s="69">
        <f t="shared" si="0"/>
        <v>15</v>
      </c>
      <c r="N13" s="69">
        <f t="shared" si="1"/>
        <v>0</v>
      </c>
      <c r="O13" s="69">
        <f t="shared" si="2"/>
        <v>0</v>
      </c>
      <c r="P13" s="69">
        <f t="shared" si="3"/>
        <v>0</v>
      </c>
      <c r="Q13" s="109">
        <f t="shared" si="4"/>
        <v>3.75</v>
      </c>
      <c r="R13" s="166">
        <f t="shared" si="5"/>
        <v>29.505425752711236</v>
      </c>
      <c r="S13" s="165" t="s">
        <v>640</v>
      </c>
      <c r="T13" s="2"/>
      <c r="U13" s="41"/>
    </row>
    <row r="14" spans="1:21" ht="179.15" customHeight="1" thickBot="1" x14ac:dyDescent="0.4">
      <c r="A14" s="171" t="s">
        <v>726</v>
      </c>
      <c r="B14" s="170" t="s">
        <v>632</v>
      </c>
      <c r="C14" s="169" t="s">
        <v>725</v>
      </c>
      <c r="D14" s="169" t="s">
        <v>724</v>
      </c>
      <c r="E14" s="169" t="s">
        <v>723</v>
      </c>
      <c r="F14" s="169" t="s">
        <v>722</v>
      </c>
      <c r="G14" s="168">
        <v>20.327151392118729</v>
      </c>
      <c r="H14" s="167">
        <v>2750000</v>
      </c>
      <c r="I14" s="112">
        <v>0.82</v>
      </c>
      <c r="J14" s="112">
        <v>45</v>
      </c>
      <c r="K14" s="111" t="s">
        <v>389</v>
      </c>
      <c r="L14" s="111" t="s">
        <v>524</v>
      </c>
      <c r="M14" s="69">
        <f t="shared" si="0"/>
        <v>25</v>
      </c>
      <c r="N14" s="69">
        <f t="shared" si="1"/>
        <v>10</v>
      </c>
      <c r="O14" s="69">
        <f t="shared" si="2"/>
        <v>0</v>
      </c>
      <c r="P14" s="69">
        <f t="shared" si="3"/>
        <v>0</v>
      </c>
      <c r="Q14" s="109">
        <f t="shared" si="4"/>
        <v>8.75</v>
      </c>
      <c r="R14" s="166">
        <f t="shared" si="5"/>
        <v>29.077151392118729</v>
      </c>
      <c r="S14" s="165" t="s">
        <v>640</v>
      </c>
      <c r="T14" s="2"/>
      <c r="U14" s="41"/>
    </row>
    <row r="15" spans="1:21" ht="195.75" customHeight="1" thickBot="1" x14ac:dyDescent="0.4">
      <c r="A15" s="171" t="s">
        <v>721</v>
      </c>
      <c r="B15" s="170" t="s">
        <v>632</v>
      </c>
      <c r="C15" s="169" t="s">
        <v>720</v>
      </c>
      <c r="D15" s="169" t="s">
        <v>719</v>
      </c>
      <c r="E15" s="169" t="s">
        <v>718</v>
      </c>
      <c r="F15" s="169" t="s">
        <v>717</v>
      </c>
      <c r="G15" s="168">
        <v>25.509630156083226</v>
      </c>
      <c r="H15" s="167">
        <v>220000</v>
      </c>
      <c r="I15" s="112">
        <v>0.01</v>
      </c>
      <c r="J15" s="112">
        <v>42.5</v>
      </c>
      <c r="K15" s="111" t="s">
        <v>389</v>
      </c>
      <c r="L15" s="111" t="s">
        <v>524</v>
      </c>
      <c r="M15" s="69">
        <f t="shared" si="0"/>
        <v>0</v>
      </c>
      <c r="N15" s="69">
        <f t="shared" si="1"/>
        <v>10</v>
      </c>
      <c r="O15" s="69">
        <f t="shared" si="2"/>
        <v>0</v>
      </c>
      <c r="P15" s="69">
        <f t="shared" si="3"/>
        <v>0</v>
      </c>
      <c r="Q15" s="109">
        <f t="shared" si="4"/>
        <v>2.5</v>
      </c>
      <c r="R15" s="166">
        <f t="shared" si="5"/>
        <v>28.009630156083226</v>
      </c>
      <c r="S15" s="165" t="s">
        <v>640</v>
      </c>
      <c r="T15" s="2"/>
      <c r="U15" s="41"/>
    </row>
    <row r="16" spans="1:21" ht="179.15" customHeight="1" thickBot="1" x14ac:dyDescent="0.4">
      <c r="A16" s="171" t="s">
        <v>716</v>
      </c>
      <c r="B16" s="170" t="s">
        <v>632</v>
      </c>
      <c r="C16" s="169" t="s">
        <v>715</v>
      </c>
      <c r="D16" s="169" t="s">
        <v>714</v>
      </c>
      <c r="E16" s="169" t="s">
        <v>713</v>
      </c>
      <c r="F16" s="169" t="s">
        <v>712</v>
      </c>
      <c r="G16" s="168">
        <v>19.903997931812274</v>
      </c>
      <c r="H16" s="167">
        <v>1650000</v>
      </c>
      <c r="I16" s="112">
        <v>0.36</v>
      </c>
      <c r="J16" s="112">
        <v>22.5</v>
      </c>
      <c r="K16" s="111" t="s">
        <v>389</v>
      </c>
      <c r="L16" s="111" t="s">
        <v>392</v>
      </c>
      <c r="M16" s="69">
        <f t="shared" si="0"/>
        <v>5</v>
      </c>
      <c r="N16" s="69">
        <f t="shared" si="1"/>
        <v>0</v>
      </c>
      <c r="O16" s="69">
        <f t="shared" si="2"/>
        <v>0</v>
      </c>
      <c r="P16" s="69">
        <f t="shared" si="3"/>
        <v>25</v>
      </c>
      <c r="Q16" s="109">
        <f t="shared" si="4"/>
        <v>7.5</v>
      </c>
      <c r="R16" s="166">
        <f t="shared" si="5"/>
        <v>27.403997931812274</v>
      </c>
      <c r="S16" s="165" t="s">
        <v>640</v>
      </c>
      <c r="T16" s="2"/>
      <c r="U16" s="41"/>
    </row>
    <row r="17" spans="1:21" ht="225" customHeight="1" thickBot="1" x14ac:dyDescent="0.4">
      <c r="A17" s="171" t="s">
        <v>711</v>
      </c>
      <c r="B17" s="170" t="s">
        <v>632</v>
      </c>
      <c r="C17" s="169" t="s">
        <v>710</v>
      </c>
      <c r="D17" s="169" t="s">
        <v>709</v>
      </c>
      <c r="E17" s="169" t="s">
        <v>708</v>
      </c>
      <c r="F17" s="169" t="s">
        <v>707</v>
      </c>
      <c r="G17" s="168">
        <v>17.334207914620457</v>
      </c>
      <c r="H17" s="167">
        <v>1100000</v>
      </c>
      <c r="I17" s="112">
        <v>0.76</v>
      </c>
      <c r="J17" s="112">
        <v>35</v>
      </c>
      <c r="K17" s="111" t="s">
        <v>389</v>
      </c>
      <c r="L17" s="111" t="s">
        <v>524</v>
      </c>
      <c r="M17" s="69">
        <f t="shared" si="0"/>
        <v>25</v>
      </c>
      <c r="N17" s="69">
        <f t="shared" si="1"/>
        <v>10</v>
      </c>
      <c r="O17" s="69">
        <f t="shared" si="2"/>
        <v>0</v>
      </c>
      <c r="P17" s="69">
        <f t="shared" si="3"/>
        <v>0</v>
      </c>
      <c r="Q17" s="109">
        <f t="shared" si="4"/>
        <v>8.75</v>
      </c>
      <c r="R17" s="166">
        <f t="shared" si="5"/>
        <v>26.084207914620457</v>
      </c>
      <c r="S17" s="165" t="s">
        <v>640</v>
      </c>
      <c r="T17" s="2"/>
      <c r="U17" s="41"/>
    </row>
    <row r="18" spans="1:21" ht="179.15" customHeight="1" thickBot="1" x14ac:dyDescent="0.4">
      <c r="A18" s="171" t="s">
        <v>706</v>
      </c>
      <c r="B18" s="170" t="s">
        <v>632</v>
      </c>
      <c r="C18" s="169" t="s">
        <v>705</v>
      </c>
      <c r="D18" s="169" t="s">
        <v>704</v>
      </c>
      <c r="E18" s="169" t="s">
        <v>703</v>
      </c>
      <c r="F18" s="169" t="s">
        <v>702</v>
      </c>
      <c r="G18" s="168">
        <v>19.749662252826553</v>
      </c>
      <c r="H18" s="167">
        <v>580000</v>
      </c>
      <c r="I18" s="112">
        <v>0.37</v>
      </c>
      <c r="J18" s="112">
        <v>35</v>
      </c>
      <c r="K18" s="111" t="s">
        <v>389</v>
      </c>
      <c r="L18" s="111" t="s">
        <v>523</v>
      </c>
      <c r="M18" s="69">
        <f t="shared" si="0"/>
        <v>5</v>
      </c>
      <c r="N18" s="69">
        <f t="shared" si="1"/>
        <v>10</v>
      </c>
      <c r="O18" s="69">
        <f t="shared" si="2"/>
        <v>0</v>
      </c>
      <c r="P18" s="69">
        <f t="shared" si="3"/>
        <v>10</v>
      </c>
      <c r="Q18" s="109">
        <f t="shared" si="4"/>
        <v>6.25</v>
      </c>
      <c r="R18" s="166">
        <f t="shared" si="5"/>
        <v>25.999662252826553</v>
      </c>
      <c r="S18" s="172" t="s">
        <v>634</v>
      </c>
      <c r="T18" s="2"/>
      <c r="U18" s="41"/>
    </row>
    <row r="19" spans="1:21" ht="179.15" customHeight="1" thickBot="1" x14ac:dyDescent="0.4">
      <c r="A19" s="171" t="s">
        <v>701</v>
      </c>
      <c r="B19" s="170" t="s">
        <v>632</v>
      </c>
      <c r="C19" s="169" t="s">
        <v>700</v>
      </c>
      <c r="D19" s="169" t="s">
        <v>699</v>
      </c>
      <c r="E19" s="169" t="s">
        <v>698</v>
      </c>
      <c r="F19" s="169" t="s">
        <v>697</v>
      </c>
      <c r="G19" s="168">
        <v>20.586146002895049</v>
      </c>
      <c r="H19" s="167">
        <v>2060000</v>
      </c>
      <c r="I19" s="112">
        <v>0.11</v>
      </c>
      <c r="J19" s="112">
        <v>62.5</v>
      </c>
      <c r="K19" s="111" t="s">
        <v>389</v>
      </c>
      <c r="L19" s="111" t="s">
        <v>524</v>
      </c>
      <c r="M19" s="69">
        <f t="shared" si="0"/>
        <v>0</v>
      </c>
      <c r="N19" s="69">
        <f t="shared" si="1"/>
        <v>20</v>
      </c>
      <c r="O19" s="69">
        <f t="shared" si="2"/>
        <v>0</v>
      </c>
      <c r="P19" s="69">
        <f t="shared" si="3"/>
        <v>0</v>
      </c>
      <c r="Q19" s="109">
        <f t="shared" si="4"/>
        <v>5</v>
      </c>
      <c r="R19" s="166">
        <f t="shared" si="5"/>
        <v>25.586146002895049</v>
      </c>
      <c r="S19" s="172" t="s">
        <v>696</v>
      </c>
      <c r="T19" s="2"/>
      <c r="U19" s="41"/>
    </row>
    <row r="20" spans="1:21" ht="179.15" customHeight="1" thickBot="1" x14ac:dyDescent="0.4">
      <c r="A20" s="171" t="s">
        <v>695</v>
      </c>
      <c r="B20" s="170" t="s">
        <v>632</v>
      </c>
      <c r="C20" s="169" t="s">
        <v>694</v>
      </c>
      <c r="D20" s="169" t="s">
        <v>693</v>
      </c>
      <c r="E20" s="169" t="s">
        <v>692</v>
      </c>
      <c r="F20" s="169" t="s">
        <v>691</v>
      </c>
      <c r="G20" s="168">
        <v>20.086543005009414</v>
      </c>
      <c r="H20" s="167">
        <v>816000</v>
      </c>
      <c r="I20" s="112">
        <v>0.16</v>
      </c>
      <c r="J20" s="112">
        <v>45</v>
      </c>
      <c r="K20" s="111" t="s">
        <v>389</v>
      </c>
      <c r="L20" s="111" t="s">
        <v>524</v>
      </c>
      <c r="M20" s="69">
        <f t="shared" si="0"/>
        <v>0</v>
      </c>
      <c r="N20" s="69">
        <f t="shared" si="1"/>
        <v>10</v>
      </c>
      <c r="O20" s="69">
        <f t="shared" si="2"/>
        <v>0</v>
      </c>
      <c r="P20" s="69">
        <f t="shared" si="3"/>
        <v>0</v>
      </c>
      <c r="Q20" s="109">
        <f t="shared" si="4"/>
        <v>2.5</v>
      </c>
      <c r="R20" s="166">
        <f t="shared" si="5"/>
        <v>22.586543005009414</v>
      </c>
      <c r="S20" s="172" t="s">
        <v>634</v>
      </c>
      <c r="T20" s="2"/>
      <c r="U20" s="41"/>
    </row>
    <row r="21" spans="1:21" ht="117.75" customHeight="1" thickBot="1" x14ac:dyDescent="0.4">
      <c r="A21" s="171" t="s">
        <v>690</v>
      </c>
      <c r="B21" s="170" t="s">
        <v>632</v>
      </c>
      <c r="C21" s="169" t="s">
        <v>689</v>
      </c>
      <c r="D21" s="169" t="s">
        <v>688</v>
      </c>
      <c r="E21" s="169" t="s">
        <v>687</v>
      </c>
      <c r="F21" s="169" t="s">
        <v>686</v>
      </c>
      <c r="G21" s="168">
        <v>18.723248026447191</v>
      </c>
      <c r="H21" s="167">
        <v>168000</v>
      </c>
      <c r="I21" s="112">
        <v>0.27</v>
      </c>
      <c r="J21" s="112">
        <v>42.5</v>
      </c>
      <c r="K21" s="111" t="s">
        <v>389</v>
      </c>
      <c r="L21" s="111" t="s">
        <v>524</v>
      </c>
      <c r="M21" s="69">
        <f t="shared" si="0"/>
        <v>0</v>
      </c>
      <c r="N21" s="69">
        <f t="shared" si="1"/>
        <v>10</v>
      </c>
      <c r="O21" s="69">
        <f t="shared" si="2"/>
        <v>0</v>
      </c>
      <c r="P21" s="69">
        <f t="shared" si="3"/>
        <v>0</v>
      </c>
      <c r="Q21" s="109">
        <f t="shared" si="4"/>
        <v>2.5</v>
      </c>
      <c r="R21" s="166">
        <f t="shared" si="5"/>
        <v>21.223248026447191</v>
      </c>
      <c r="S21" s="165" t="s">
        <v>634</v>
      </c>
      <c r="T21" s="2"/>
      <c r="U21" s="41"/>
    </row>
    <row r="22" spans="1:21" ht="114.75" customHeight="1" thickBot="1" x14ac:dyDescent="0.4">
      <c r="A22" s="171" t="s">
        <v>685</v>
      </c>
      <c r="B22" s="170" t="s">
        <v>632</v>
      </c>
      <c r="C22" s="169" t="s">
        <v>377</v>
      </c>
      <c r="D22" s="169" t="s">
        <v>684</v>
      </c>
      <c r="E22" s="169" t="s">
        <v>683</v>
      </c>
      <c r="F22" s="169" t="s">
        <v>682</v>
      </c>
      <c r="G22" s="168">
        <v>14.499219146096053</v>
      </c>
      <c r="H22" s="167">
        <v>595000</v>
      </c>
      <c r="I22" s="112">
        <v>0.82</v>
      </c>
      <c r="J22" s="112">
        <v>22.5</v>
      </c>
      <c r="K22" s="111" t="s">
        <v>389</v>
      </c>
      <c r="L22" s="111" t="s">
        <v>524</v>
      </c>
      <c r="M22" s="69">
        <f t="shared" si="0"/>
        <v>25</v>
      </c>
      <c r="N22" s="69">
        <f t="shared" si="1"/>
        <v>0</v>
      </c>
      <c r="O22" s="69">
        <f t="shared" si="2"/>
        <v>0</v>
      </c>
      <c r="P22" s="69">
        <f t="shared" si="3"/>
        <v>0</v>
      </c>
      <c r="Q22" s="109">
        <f t="shared" si="4"/>
        <v>6.25</v>
      </c>
      <c r="R22" s="166">
        <f t="shared" si="5"/>
        <v>20.749219146096053</v>
      </c>
      <c r="S22" s="165" t="s">
        <v>629</v>
      </c>
      <c r="T22" s="2"/>
      <c r="U22" s="41"/>
    </row>
    <row r="23" spans="1:21" ht="152.25" customHeight="1" thickBot="1" x14ac:dyDescent="0.4">
      <c r="A23" s="171" t="s">
        <v>681</v>
      </c>
      <c r="B23" s="170" t="s">
        <v>632</v>
      </c>
      <c r="C23" s="169" t="s">
        <v>680</v>
      </c>
      <c r="D23" s="169" t="s">
        <v>679</v>
      </c>
      <c r="E23" s="169" t="s">
        <v>678</v>
      </c>
      <c r="F23" s="169" t="s">
        <v>677</v>
      </c>
      <c r="G23" s="168">
        <v>17.507056958979547</v>
      </c>
      <c r="H23" s="167">
        <v>880000</v>
      </c>
      <c r="I23" s="112">
        <v>0.01</v>
      </c>
      <c r="J23" s="112">
        <v>50</v>
      </c>
      <c r="K23" s="111" t="s">
        <v>389</v>
      </c>
      <c r="L23" s="111" t="s">
        <v>524</v>
      </c>
      <c r="M23" s="69">
        <f t="shared" si="0"/>
        <v>0</v>
      </c>
      <c r="N23" s="69">
        <f t="shared" si="1"/>
        <v>10</v>
      </c>
      <c r="O23" s="69">
        <f t="shared" si="2"/>
        <v>0</v>
      </c>
      <c r="P23" s="69">
        <f t="shared" si="3"/>
        <v>0</v>
      </c>
      <c r="Q23" s="109">
        <f t="shared" si="4"/>
        <v>2.5</v>
      </c>
      <c r="R23" s="166">
        <f t="shared" si="5"/>
        <v>20.007056958979547</v>
      </c>
      <c r="S23" s="165" t="s">
        <v>640</v>
      </c>
      <c r="T23" s="2"/>
      <c r="U23" s="41"/>
    </row>
    <row r="24" spans="1:21" ht="138.75" customHeight="1" thickBot="1" x14ac:dyDescent="0.4">
      <c r="A24" s="171" t="s">
        <v>676</v>
      </c>
      <c r="B24" s="170" t="s">
        <v>632</v>
      </c>
      <c r="C24" s="169" t="s">
        <v>209</v>
      </c>
      <c r="D24" s="169" t="s">
        <v>286</v>
      </c>
      <c r="E24" s="169" t="s">
        <v>675</v>
      </c>
      <c r="F24" s="169" t="s">
        <v>674</v>
      </c>
      <c r="G24" s="168">
        <v>15.427141011204247</v>
      </c>
      <c r="H24" s="167">
        <v>494500</v>
      </c>
      <c r="I24" s="112">
        <v>0.15</v>
      </c>
      <c r="J24" s="112">
        <v>50</v>
      </c>
      <c r="K24" s="111" t="s">
        <v>389</v>
      </c>
      <c r="L24" s="111" t="s">
        <v>524</v>
      </c>
      <c r="M24" s="69">
        <f t="shared" si="0"/>
        <v>0</v>
      </c>
      <c r="N24" s="69">
        <f t="shared" si="1"/>
        <v>10</v>
      </c>
      <c r="O24" s="69">
        <f t="shared" si="2"/>
        <v>0</v>
      </c>
      <c r="P24" s="69">
        <f t="shared" si="3"/>
        <v>0</v>
      </c>
      <c r="Q24" s="109">
        <f t="shared" si="4"/>
        <v>2.5</v>
      </c>
      <c r="R24" s="166">
        <f t="shared" si="5"/>
        <v>17.927141011204249</v>
      </c>
      <c r="S24" s="165" t="s">
        <v>629</v>
      </c>
      <c r="T24" s="2"/>
      <c r="U24" s="41"/>
    </row>
    <row r="25" spans="1:21" ht="238.5" customHeight="1" thickBot="1" x14ac:dyDescent="0.4">
      <c r="A25" s="171" t="s">
        <v>673</v>
      </c>
      <c r="B25" s="170" t="s">
        <v>632</v>
      </c>
      <c r="C25" s="169" t="s">
        <v>672</v>
      </c>
      <c r="D25" s="169" t="s">
        <v>671</v>
      </c>
      <c r="E25" s="169" t="s">
        <v>670</v>
      </c>
      <c r="F25" s="169" t="s">
        <v>669</v>
      </c>
      <c r="G25" s="168">
        <v>15.563006343695484</v>
      </c>
      <c r="H25" s="167">
        <v>1240000</v>
      </c>
      <c r="I25" s="112">
        <v>0.42</v>
      </c>
      <c r="J25" s="112">
        <v>22.5</v>
      </c>
      <c r="K25" s="111" t="s">
        <v>389</v>
      </c>
      <c r="L25" s="111" t="s">
        <v>524</v>
      </c>
      <c r="M25" s="69">
        <f t="shared" si="0"/>
        <v>5</v>
      </c>
      <c r="N25" s="69">
        <f t="shared" si="1"/>
        <v>0</v>
      </c>
      <c r="O25" s="69">
        <f t="shared" si="2"/>
        <v>0</v>
      </c>
      <c r="P25" s="69">
        <f t="shared" si="3"/>
        <v>0</v>
      </c>
      <c r="Q25" s="109">
        <f t="shared" si="4"/>
        <v>1.25</v>
      </c>
      <c r="R25" s="166">
        <f t="shared" si="5"/>
        <v>16.813006343695484</v>
      </c>
      <c r="S25" s="165" t="s">
        <v>634</v>
      </c>
      <c r="T25" s="3"/>
      <c r="U25" s="41"/>
    </row>
    <row r="26" spans="1:21" ht="179.15" customHeight="1" thickBot="1" x14ac:dyDescent="0.4">
      <c r="A26" s="171" t="s">
        <v>668</v>
      </c>
      <c r="B26" s="170" t="s">
        <v>632</v>
      </c>
      <c r="C26" s="169" t="s">
        <v>667</v>
      </c>
      <c r="D26" s="169" t="s">
        <v>666</v>
      </c>
      <c r="E26" s="169" t="s">
        <v>280</v>
      </c>
      <c r="F26" s="169" t="s">
        <v>665</v>
      </c>
      <c r="G26" s="168">
        <v>15.307315597239636</v>
      </c>
      <c r="H26" s="167">
        <v>1650000</v>
      </c>
      <c r="I26" s="112">
        <v>0.49</v>
      </c>
      <c r="J26" s="112">
        <v>25</v>
      </c>
      <c r="K26" s="111" t="s">
        <v>389</v>
      </c>
      <c r="L26" s="111" t="s">
        <v>524</v>
      </c>
      <c r="M26" s="69">
        <f t="shared" si="0"/>
        <v>5</v>
      </c>
      <c r="N26" s="69">
        <f t="shared" si="1"/>
        <v>0</v>
      </c>
      <c r="O26" s="69">
        <f t="shared" si="2"/>
        <v>0</v>
      </c>
      <c r="P26" s="69">
        <f t="shared" si="3"/>
        <v>0</v>
      </c>
      <c r="Q26" s="109">
        <f t="shared" si="4"/>
        <v>1.25</v>
      </c>
      <c r="R26" s="166">
        <f t="shared" si="5"/>
        <v>16.557315597239636</v>
      </c>
      <c r="S26" s="165" t="s">
        <v>640</v>
      </c>
      <c r="T26" s="3"/>
      <c r="U26" s="41"/>
    </row>
    <row r="27" spans="1:21" ht="179.15" customHeight="1" thickBot="1" x14ac:dyDescent="0.4">
      <c r="A27" s="171" t="s">
        <v>664</v>
      </c>
      <c r="B27" s="170" t="s">
        <v>632</v>
      </c>
      <c r="C27" s="169" t="s">
        <v>663</v>
      </c>
      <c r="D27" s="169" t="s">
        <v>662</v>
      </c>
      <c r="E27" s="169" t="s">
        <v>661</v>
      </c>
      <c r="F27" s="169" t="s">
        <v>660</v>
      </c>
      <c r="G27" s="168">
        <v>14.3730614232822</v>
      </c>
      <c r="H27" s="167">
        <v>2500000</v>
      </c>
      <c r="I27" s="112">
        <v>0.47</v>
      </c>
      <c r="J27" s="112">
        <v>25</v>
      </c>
      <c r="K27" s="111" t="s">
        <v>389</v>
      </c>
      <c r="L27" s="111" t="s">
        <v>524</v>
      </c>
      <c r="M27" s="69">
        <f t="shared" si="0"/>
        <v>5</v>
      </c>
      <c r="N27" s="69">
        <f t="shared" si="1"/>
        <v>0</v>
      </c>
      <c r="O27" s="69">
        <f t="shared" si="2"/>
        <v>0</v>
      </c>
      <c r="P27" s="69">
        <f t="shared" si="3"/>
        <v>0</v>
      </c>
      <c r="Q27" s="109">
        <f t="shared" si="4"/>
        <v>1.25</v>
      </c>
      <c r="R27" s="166">
        <f t="shared" si="5"/>
        <v>15.6230614232822</v>
      </c>
      <c r="S27" s="165" t="s">
        <v>640</v>
      </c>
      <c r="T27" s="3"/>
      <c r="U27" s="41"/>
    </row>
    <row r="28" spans="1:21" ht="144.75" customHeight="1" thickBot="1" x14ac:dyDescent="0.4">
      <c r="A28" s="171" t="s">
        <v>659</v>
      </c>
      <c r="B28" s="170" t="s">
        <v>632</v>
      </c>
      <c r="C28" s="169" t="s">
        <v>658</v>
      </c>
      <c r="D28" s="169" t="s">
        <v>251</v>
      </c>
      <c r="E28" s="169" t="s">
        <v>657</v>
      </c>
      <c r="F28" s="169" t="s">
        <v>656</v>
      </c>
      <c r="G28" s="168">
        <v>14.039212008914729</v>
      </c>
      <c r="H28" s="167">
        <v>740000</v>
      </c>
      <c r="I28" s="112">
        <v>0.39</v>
      </c>
      <c r="J28" s="112">
        <v>25</v>
      </c>
      <c r="K28" s="111" t="s">
        <v>389</v>
      </c>
      <c r="L28" s="111" t="s">
        <v>524</v>
      </c>
      <c r="M28" s="69">
        <f t="shared" si="0"/>
        <v>5</v>
      </c>
      <c r="N28" s="69">
        <f t="shared" si="1"/>
        <v>0</v>
      </c>
      <c r="O28" s="69">
        <f t="shared" si="2"/>
        <v>0</v>
      </c>
      <c r="P28" s="69">
        <f t="shared" si="3"/>
        <v>0</v>
      </c>
      <c r="Q28" s="109">
        <f t="shared" si="4"/>
        <v>1.25</v>
      </c>
      <c r="R28" s="166">
        <f t="shared" si="5"/>
        <v>15.289212008914729</v>
      </c>
      <c r="S28" s="165" t="s">
        <v>640</v>
      </c>
      <c r="T28" s="3"/>
      <c r="U28" s="41"/>
    </row>
    <row r="29" spans="1:21" ht="179.15" customHeight="1" thickBot="1" x14ac:dyDescent="0.4">
      <c r="A29" s="171" t="s">
        <v>655</v>
      </c>
      <c r="B29" s="170" t="s">
        <v>632</v>
      </c>
      <c r="C29" s="169" t="s">
        <v>654</v>
      </c>
      <c r="D29" s="169" t="s">
        <v>653</v>
      </c>
      <c r="E29" s="169" t="s">
        <v>652</v>
      </c>
      <c r="F29" s="169" t="s">
        <v>651</v>
      </c>
      <c r="G29" s="168">
        <v>13.403338378725058</v>
      </c>
      <c r="H29" s="167">
        <v>570655</v>
      </c>
      <c r="I29" s="112">
        <v>0.42</v>
      </c>
      <c r="J29" s="112">
        <v>22.5</v>
      </c>
      <c r="K29" s="111" t="s">
        <v>389</v>
      </c>
      <c r="L29" s="111" t="s">
        <v>524</v>
      </c>
      <c r="M29" s="69">
        <f t="shared" si="0"/>
        <v>5</v>
      </c>
      <c r="N29" s="69">
        <f t="shared" si="1"/>
        <v>0</v>
      </c>
      <c r="O29" s="69">
        <f t="shared" si="2"/>
        <v>0</v>
      </c>
      <c r="P29" s="69">
        <f t="shared" si="3"/>
        <v>0</v>
      </c>
      <c r="Q29" s="109">
        <f t="shared" si="4"/>
        <v>1.25</v>
      </c>
      <c r="R29" s="166">
        <f t="shared" si="5"/>
        <v>14.653338378725058</v>
      </c>
      <c r="S29" s="165" t="s">
        <v>634</v>
      </c>
      <c r="T29" s="3"/>
      <c r="U29" s="41"/>
    </row>
    <row r="30" spans="1:21" ht="179.15" customHeight="1" thickBot="1" x14ac:dyDescent="0.4">
      <c r="A30" s="171" t="s">
        <v>650</v>
      </c>
      <c r="B30" s="170" t="s">
        <v>632</v>
      </c>
      <c r="C30" s="169" t="s">
        <v>649</v>
      </c>
      <c r="D30" s="169" t="s">
        <v>648</v>
      </c>
      <c r="E30" s="169" t="s">
        <v>647</v>
      </c>
      <c r="F30" s="169" t="s">
        <v>646</v>
      </c>
      <c r="G30" s="168">
        <v>14.558071150265</v>
      </c>
      <c r="H30" s="167">
        <v>1100000</v>
      </c>
      <c r="I30" s="112">
        <v>0.01</v>
      </c>
      <c r="J30" s="112">
        <v>5</v>
      </c>
      <c r="K30" s="111" t="s">
        <v>389</v>
      </c>
      <c r="L30" s="111" t="s">
        <v>524</v>
      </c>
      <c r="M30" s="69">
        <f t="shared" si="0"/>
        <v>0</v>
      </c>
      <c r="N30" s="69">
        <f t="shared" si="1"/>
        <v>0</v>
      </c>
      <c r="O30" s="69">
        <f t="shared" si="2"/>
        <v>0</v>
      </c>
      <c r="P30" s="69">
        <f t="shared" si="3"/>
        <v>0</v>
      </c>
      <c r="Q30" s="109">
        <f t="shared" si="4"/>
        <v>0</v>
      </c>
      <c r="R30" s="166">
        <f t="shared" si="5"/>
        <v>14.558071150265</v>
      </c>
      <c r="S30" s="165" t="s">
        <v>640</v>
      </c>
      <c r="T30" s="3"/>
      <c r="U30" s="41"/>
    </row>
    <row r="31" spans="1:21" ht="179.15" customHeight="1" thickBot="1" x14ac:dyDescent="0.4">
      <c r="A31" s="171" t="s">
        <v>645</v>
      </c>
      <c r="B31" s="170" t="s">
        <v>632</v>
      </c>
      <c r="C31" s="169" t="s">
        <v>644</v>
      </c>
      <c r="D31" s="169" t="s">
        <v>643</v>
      </c>
      <c r="E31" s="169" t="s">
        <v>642</v>
      </c>
      <c r="F31" s="169" t="s">
        <v>641</v>
      </c>
      <c r="G31" s="168">
        <v>13.421712258498788</v>
      </c>
      <c r="H31" s="167">
        <v>1650000</v>
      </c>
      <c r="I31" s="112">
        <v>0.01</v>
      </c>
      <c r="J31" s="112">
        <v>12.5</v>
      </c>
      <c r="K31" s="111" t="s">
        <v>389</v>
      </c>
      <c r="L31" s="111" t="s">
        <v>524</v>
      </c>
      <c r="M31" s="69">
        <f t="shared" si="0"/>
        <v>0</v>
      </c>
      <c r="N31" s="69">
        <f t="shared" si="1"/>
        <v>0</v>
      </c>
      <c r="O31" s="69">
        <f t="shared" si="2"/>
        <v>0</v>
      </c>
      <c r="P31" s="69">
        <f t="shared" si="3"/>
        <v>0</v>
      </c>
      <c r="Q31" s="109">
        <f t="shared" si="4"/>
        <v>0</v>
      </c>
      <c r="R31" s="166">
        <f t="shared" si="5"/>
        <v>13.421712258498788</v>
      </c>
      <c r="S31" s="165" t="s">
        <v>640</v>
      </c>
      <c r="T31" s="3"/>
      <c r="U31" s="41"/>
    </row>
    <row r="32" spans="1:21" ht="146.25" customHeight="1" thickBot="1" x14ac:dyDescent="0.4">
      <c r="A32" s="171" t="s">
        <v>639</v>
      </c>
      <c r="B32" s="170" t="s">
        <v>632</v>
      </c>
      <c r="C32" s="169" t="s">
        <v>638</v>
      </c>
      <c r="D32" s="169" t="s">
        <v>637</v>
      </c>
      <c r="E32" s="169" t="s">
        <v>636</v>
      </c>
      <c r="F32" s="169" t="s">
        <v>635</v>
      </c>
      <c r="G32" s="168">
        <v>10.546204809225427</v>
      </c>
      <c r="H32" s="167">
        <v>3577728</v>
      </c>
      <c r="I32" s="112">
        <v>0.16</v>
      </c>
      <c r="J32" s="112">
        <v>12.5</v>
      </c>
      <c r="K32" s="111" t="s">
        <v>389</v>
      </c>
      <c r="L32" s="111" t="s">
        <v>524</v>
      </c>
      <c r="M32" s="69">
        <f t="shared" si="0"/>
        <v>0</v>
      </c>
      <c r="N32" s="69">
        <f t="shared" si="1"/>
        <v>0</v>
      </c>
      <c r="O32" s="69">
        <f t="shared" si="2"/>
        <v>0</v>
      </c>
      <c r="P32" s="69">
        <f t="shared" si="3"/>
        <v>0</v>
      </c>
      <c r="Q32" s="109">
        <f t="shared" si="4"/>
        <v>0</v>
      </c>
      <c r="R32" s="166">
        <f t="shared" si="5"/>
        <v>10.546204809225427</v>
      </c>
      <c r="S32" s="165" t="s">
        <v>634</v>
      </c>
      <c r="T32" s="3"/>
      <c r="U32" s="41"/>
    </row>
    <row r="33" spans="1:21" ht="133.5" customHeight="1" thickBot="1" x14ac:dyDescent="0.4">
      <c r="A33" s="171" t="s">
        <v>633</v>
      </c>
      <c r="B33" s="170" t="s">
        <v>632</v>
      </c>
      <c r="C33" s="169" t="s">
        <v>286</v>
      </c>
      <c r="D33" s="169" t="s">
        <v>209</v>
      </c>
      <c r="E33" s="169" t="s">
        <v>631</v>
      </c>
      <c r="F33" s="169" t="s">
        <v>630</v>
      </c>
      <c r="G33" s="168">
        <v>8.1860302951488375</v>
      </c>
      <c r="H33" s="167">
        <v>569450</v>
      </c>
      <c r="I33" s="112">
        <v>0.28000000000000003</v>
      </c>
      <c r="J33" s="112">
        <v>25</v>
      </c>
      <c r="K33" s="111" t="s">
        <v>389</v>
      </c>
      <c r="L33" s="111" t="s">
        <v>524</v>
      </c>
      <c r="M33" s="69">
        <f t="shared" si="0"/>
        <v>0</v>
      </c>
      <c r="N33" s="69">
        <f t="shared" si="1"/>
        <v>0</v>
      </c>
      <c r="O33" s="69">
        <f t="shared" si="2"/>
        <v>0</v>
      </c>
      <c r="P33" s="69">
        <f t="shared" si="3"/>
        <v>0</v>
      </c>
      <c r="Q33" s="109">
        <f t="shared" si="4"/>
        <v>0</v>
      </c>
      <c r="R33" s="166">
        <f t="shared" si="5"/>
        <v>8.1860302951488375</v>
      </c>
      <c r="S33" s="165" t="s">
        <v>629</v>
      </c>
      <c r="T33" s="3"/>
      <c r="U33" s="41"/>
    </row>
  </sheetData>
  <autoFilter ref="A5:U33">
    <sortState ref="A6:U33">
      <sortCondition descending="1" ref="R5:R33"/>
    </sortState>
  </autoFilter>
  <mergeCells count="1">
    <mergeCell ref="I3:L3"/>
  </mergeCells>
  <pageMargins left="0.7" right="0.7" top="0.75" bottom="0.75" header="0.3" footer="0.3"/>
  <pageSetup paperSize="3" scale="59"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7"/>
  <sheetViews>
    <sheetView zoomScale="60" zoomScaleNormal="60" workbookViewId="0">
      <selection activeCell="A6" sqref="A6"/>
    </sheetView>
  </sheetViews>
  <sheetFormatPr defaultColWidth="9.1796875" defaultRowHeight="14.5" x14ac:dyDescent="0.35"/>
  <cols>
    <col min="1" max="1" width="16.1796875" style="42" customWidth="1"/>
    <col min="2" max="2" width="34.1796875" style="46" bestFit="1" customWidth="1"/>
    <col min="3" max="3" width="14.1796875" style="42" customWidth="1"/>
    <col min="4" max="4" width="20" style="42" customWidth="1"/>
    <col min="5" max="5" width="24.7265625" style="42" customWidth="1"/>
    <col min="6" max="6" width="22.81640625" style="42" customWidth="1"/>
    <col min="7" max="7" width="49" style="42" customWidth="1"/>
    <col min="8" max="8" width="26.1796875" style="42" customWidth="1"/>
    <col min="9" max="9" width="21.81640625" style="42" bestFit="1" customWidth="1"/>
    <col min="10" max="10" width="22" style="81" bestFit="1" customWidth="1"/>
    <col min="11" max="11" width="23.26953125" style="81" customWidth="1"/>
    <col min="12" max="12" width="15.1796875" style="81" customWidth="1"/>
    <col min="13" max="19" width="8.7265625" style="42" customWidth="1"/>
    <col min="20" max="20" width="10.54296875" style="42" bestFit="1" customWidth="1"/>
    <col min="21" max="21" width="12.7265625" style="42" bestFit="1" customWidth="1"/>
    <col min="22" max="22" width="18.7265625" style="45" bestFit="1" customWidth="1"/>
    <col min="23" max="23" width="10.54296875" style="42" bestFit="1" customWidth="1"/>
    <col min="24" max="24" width="8.7265625" style="42" customWidth="1"/>
    <col min="25" max="25" width="34.1796875" style="46" bestFit="1" customWidth="1"/>
    <col min="26" max="16384" width="9.1796875" style="42"/>
  </cols>
  <sheetData>
    <row r="1" spans="1:25" ht="15" x14ac:dyDescent="0.25">
      <c r="B1" s="42"/>
      <c r="C1" s="43"/>
      <c r="D1" s="43"/>
      <c r="E1" s="43"/>
      <c r="F1" s="43"/>
      <c r="G1" s="43"/>
      <c r="H1" s="43"/>
      <c r="I1" s="43"/>
      <c r="J1" s="44"/>
      <c r="K1" s="44"/>
      <c r="L1" s="44"/>
      <c r="M1" s="43"/>
      <c r="N1" s="43"/>
      <c r="U1"/>
    </row>
    <row r="3" spans="1:25" ht="15" x14ac:dyDescent="0.25">
      <c r="J3" s="44"/>
      <c r="K3" s="44"/>
      <c r="L3" s="44"/>
      <c r="M3" s="262" t="s">
        <v>325</v>
      </c>
      <c r="N3" s="263"/>
      <c r="O3" s="263"/>
      <c r="P3" s="263"/>
      <c r="R3" s="49" t="s">
        <v>326</v>
      </c>
      <c r="S3" s="135"/>
      <c r="U3" s="135"/>
    </row>
    <row r="4" spans="1:25" s="49" customFormat="1" ht="32.25" thickBot="1" x14ac:dyDescent="0.55000000000000004">
      <c r="A4" s="134" t="s">
        <v>809</v>
      </c>
      <c r="B4" s="48"/>
      <c r="J4" s="50"/>
      <c r="K4" s="50"/>
      <c r="L4" s="50"/>
      <c r="V4" s="51"/>
      <c r="Y4" s="48"/>
    </row>
    <row r="5" spans="1:25" s="62" customFormat="1" ht="172.5" customHeight="1" x14ac:dyDescent="0.35">
      <c r="A5" s="233" t="s">
        <v>799</v>
      </c>
      <c r="B5" s="233" t="s">
        <v>798</v>
      </c>
      <c r="C5" s="233" t="s">
        <v>797</v>
      </c>
      <c r="D5" s="233" t="s">
        <v>622</v>
      </c>
      <c r="E5" s="233" t="s">
        <v>796</v>
      </c>
      <c r="F5" s="233" t="s">
        <v>40</v>
      </c>
      <c r="G5" s="233" t="s">
        <v>621</v>
      </c>
      <c r="H5" s="232" t="s">
        <v>795</v>
      </c>
      <c r="I5" s="232" t="s">
        <v>794</v>
      </c>
      <c r="J5" s="232" t="s">
        <v>793</v>
      </c>
      <c r="K5" s="232" t="s">
        <v>792</v>
      </c>
      <c r="L5" s="231" t="s">
        <v>808</v>
      </c>
      <c r="M5" s="230" t="s">
        <v>807</v>
      </c>
      <c r="N5" s="229" t="s">
        <v>789</v>
      </c>
      <c r="O5" s="229" t="s">
        <v>393</v>
      </c>
      <c r="P5" s="229" t="s">
        <v>391</v>
      </c>
      <c r="Q5" s="228" t="s">
        <v>625</v>
      </c>
      <c r="R5" s="227" t="s">
        <v>328</v>
      </c>
      <c r="S5" s="227" t="s">
        <v>329</v>
      </c>
      <c r="T5" s="227" t="s">
        <v>191</v>
      </c>
      <c r="U5" s="226" t="s">
        <v>522</v>
      </c>
      <c r="V5" s="225" t="s">
        <v>519</v>
      </c>
      <c r="W5" s="224" t="s">
        <v>547</v>
      </c>
      <c r="X5" s="224" t="s">
        <v>521</v>
      </c>
      <c r="Y5" s="223" t="s">
        <v>0</v>
      </c>
    </row>
    <row r="6" spans="1:25" s="1" customFormat="1" ht="212.25" customHeight="1" x14ac:dyDescent="0.35">
      <c r="A6" s="221" t="s">
        <v>806</v>
      </c>
      <c r="B6" s="221" t="s">
        <v>805</v>
      </c>
      <c r="C6" s="222">
        <v>9</v>
      </c>
      <c r="D6" s="221" t="s">
        <v>804</v>
      </c>
      <c r="E6" s="221" t="s">
        <v>803</v>
      </c>
      <c r="F6" s="221" t="s">
        <v>52</v>
      </c>
      <c r="G6" s="221" t="s">
        <v>802</v>
      </c>
      <c r="H6" s="220">
        <v>16610000</v>
      </c>
      <c r="I6" s="220">
        <v>1661000</v>
      </c>
      <c r="J6" s="220">
        <v>1661000</v>
      </c>
      <c r="K6" s="220">
        <v>13288000</v>
      </c>
      <c r="L6" s="219">
        <v>11.66</v>
      </c>
      <c r="M6" s="218">
        <v>0</v>
      </c>
      <c r="N6" s="218">
        <v>0</v>
      </c>
      <c r="O6" s="217" t="s">
        <v>390</v>
      </c>
      <c r="P6" s="217" t="s">
        <v>523</v>
      </c>
      <c r="Q6" s="216">
        <f>IF(M6&gt;=1,30,IF(M6&gt;=0.7,25,IF(M6&gt;=0.5,15,IF(M6&gt;=0.3,5,0))))</f>
        <v>0</v>
      </c>
      <c r="R6" s="216">
        <f>IF(N6&gt;=66,25,IF(N6&gt;=51,20,IF(N6&gt;=31,10,0)))</f>
        <v>0</v>
      </c>
      <c r="S6" s="216">
        <f>IF(O6="Min",0,IF(O6="Strong",20))</f>
        <v>20</v>
      </c>
      <c r="T6" s="216">
        <f>IF(P6="low",0,IF(P6="med",10,IF(P6="high",25)))</f>
        <v>10</v>
      </c>
      <c r="U6" s="215">
        <f>SUM(Q6:T6)*0.25</f>
        <v>7.5</v>
      </c>
      <c r="V6" s="214">
        <f>L6+U6</f>
        <v>19.16</v>
      </c>
      <c r="W6" s="213" t="s">
        <v>551</v>
      </c>
      <c r="X6" s="212">
        <v>100</v>
      </c>
      <c r="Y6" s="211"/>
    </row>
    <row r="7" spans="1:25" ht="80.25" customHeight="1" x14ac:dyDescent="0.35">
      <c r="A7" s="210" t="s">
        <v>801</v>
      </c>
      <c r="B7" s="43"/>
      <c r="C7" s="43"/>
      <c r="D7" s="43"/>
    </row>
  </sheetData>
  <autoFilter ref="A5:Y7">
    <sortState ref="A6:Y12">
      <sortCondition descending="1" ref="V5:V11"/>
    </sortState>
  </autoFilter>
  <mergeCells count="1">
    <mergeCell ref="M3:P3"/>
  </mergeCells>
  <pageMargins left="0.7" right="0.7" top="0.75" bottom="0.75" header="0.3" footer="0.3"/>
  <pageSetup paperSize="3" scale="44"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B6:C6 F6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7ef604a7-ebc4-47af-96e9-7f1ad444f50a"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16f00c2e-ac5c-418b-9f13-a0771dbd417d">CONNECT-498-44</_dlc_DocId>
    <_dlc_DocIdUrl xmlns="16f00c2e-ac5c-418b-9f13-a0771dbd417d">
      <Url>https://connect.ncdot.gov/projects/planning/_layouts/DocIdRedir.aspx?ID=CONNECT-498-44</Url>
      <Description>CONNECT-498-44</Description>
    </_dlc_DocIdUrl>
    <_dlc_DocIdPersistId xmlns="16f00c2e-ac5c-418b-9f13-a0771dbd417d">false</_dlc_DocIdPersistId>
    <Scores xmlns="7c0fc6b6-ee38-4a57-96ff-21e268a170ce">Final Scores</Scores>
    <order0 xmlns="7c0fc6b6-ee38-4a57-96ff-21e268a170ce">09</order0>
    <URL xmlns="http://schemas.microsoft.com/sharepoint/v3">
      <Url xsi:nil="true"/>
      <Description xsi:nil="true"/>
    </URL>
  </documentManagement>
</p:properties>
</file>

<file path=customXml/itemProps1.xml><?xml version="1.0" encoding="utf-8"?>
<ds:datastoreItem xmlns:ds="http://schemas.openxmlformats.org/officeDocument/2006/customXml" ds:itemID="{995B8D57-BF4B-4878-8E1F-9F0E70976025}"/>
</file>

<file path=customXml/itemProps2.xml><?xml version="1.0" encoding="utf-8"?>
<ds:datastoreItem xmlns:ds="http://schemas.openxmlformats.org/officeDocument/2006/customXml" ds:itemID="{7EEC051A-E129-448A-86F4-E66DCEDAB397}"/>
</file>

<file path=customXml/itemProps3.xml><?xml version="1.0" encoding="utf-8"?>
<ds:datastoreItem xmlns:ds="http://schemas.openxmlformats.org/officeDocument/2006/customXml" ds:itemID="{083F4832-56B3-44A4-89CF-492D1E93E0E5}"/>
</file>

<file path=customXml/itemProps4.xml><?xml version="1.0" encoding="utf-8"?>
<ds:datastoreItem xmlns:ds="http://schemas.openxmlformats.org/officeDocument/2006/customXml" ds:itemID="{BDE33576-8F68-4D9F-A9D6-ECBEDF989FFC}"/>
</file>

<file path=customXml/itemProps5.xml><?xml version="1.0" encoding="utf-8"?>
<ds:datastoreItem xmlns:ds="http://schemas.openxmlformats.org/officeDocument/2006/customXml" ds:itemID="{48BB5D46-D406-41DE-9C96-466EEB8347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Highway Regional</vt:lpstr>
      <vt:lpstr>Rail Regional </vt:lpstr>
      <vt:lpstr>Transit  Regional</vt:lpstr>
      <vt:lpstr>Highway Division</vt:lpstr>
      <vt:lpstr>Aviation Division</vt:lpstr>
      <vt:lpstr>Rail Division</vt:lpstr>
      <vt:lpstr>Bike Division</vt:lpstr>
      <vt:lpstr>Transit Division</vt:lpstr>
      <vt:lpstr>'Aviation Division'!Print_Area</vt:lpstr>
      <vt:lpstr>'Bike Division'!Print_Area</vt:lpstr>
      <vt:lpstr>'Highway Division'!Print_Area</vt:lpstr>
      <vt:lpstr>'Highway Regional'!Print_Area</vt:lpstr>
      <vt:lpstr>'Rail Division'!Print_Area</vt:lpstr>
      <vt:lpstr>'Rail Regional '!Print_Area</vt:lpstr>
      <vt:lpstr>'Transit  Regional'!Print_Area</vt:lpstr>
      <vt:lpstr>'Transit Division'!Print_Area</vt:lpstr>
      <vt:lpstr>'Aviation Division'!Print_Titles</vt:lpstr>
      <vt:lpstr>'Bike Division'!Print_Titles</vt:lpstr>
      <vt:lpstr>'Highway Division'!Print_Titles</vt:lpstr>
      <vt:lpstr>'Highway Regional'!Print_Titles</vt:lpstr>
      <vt:lpstr>'Rail Division'!Print_Titles</vt:lpstr>
      <vt:lpstr>'Rail Regional '!Print_Titles</vt:lpstr>
      <vt:lpstr>'Transit  Regional'!Print_Titles</vt:lpstr>
      <vt:lpstr>'Transit Division'!Print_Titles</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Susan W. Pullium</dc:creator>
  <cp:lastModifiedBy>Hampton, Diane K</cp:lastModifiedBy>
  <cp:lastPrinted>2014-08-11T18:47:06Z</cp:lastPrinted>
  <dcterms:created xsi:type="dcterms:W3CDTF">2014-03-19T19:35:05Z</dcterms:created>
  <dcterms:modified xsi:type="dcterms:W3CDTF">2014-08-29T18:02:26Z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0x010100B5BABCA67EDE7045AB4C3D83F197EF35</vt:lpwstr>
  </property>
  <property fmtid="{D5CDD505-2E9C-101B-9397-08002B2CF9AE}" pid="3" name="_dlc_DocIdItemGuid">
    <vt:lpwstr>c6581437-665c-44b7-adeb-c88feaa8c109</vt:lpwstr>
  </property>
  <property fmtid="{D5CDD505-2E9C-101B-9397-08002B2CF9AE}" pid="4" name="TemplateUrl">
    <vt:lpwstr/>
  </property>
  <property fmtid="{D5CDD505-2E9C-101B-9397-08002B2CF9AE}" pid="5" name="Order">
    <vt:r8>2400</vt:r8>
  </property>
  <property fmtid="{D5CDD505-2E9C-101B-9397-08002B2CF9AE}" pid="6" name="Scores">
    <vt:lpwstr>Divisions</vt:lpwstr>
  </property>
  <property fmtid="{D5CDD505-2E9C-101B-9397-08002B2CF9AE}" pid="7" name="order0">
    <vt:lpwstr>09</vt:lpwstr>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1" name="_SharedFileIndex">
    <vt:lpwstr/>
  </property>
</Properties>
</file>